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85" activeTab="0"/>
  </bookViews>
  <sheets>
    <sheet name="Zmiany " sheetId="1" r:id="rId1"/>
    <sheet name="Organ" sheetId="2" r:id="rId2"/>
    <sheet name="Starostwo Powiatowe" sheetId="3" r:id="rId3"/>
    <sheet name="rządówka" sheetId="4" r:id="rId4"/>
  </sheets>
  <externalReferences>
    <externalReference r:id="rId7"/>
  </externalReferences>
  <definedNames>
    <definedName name="_xlnm.Print_Area" localSheetId="1">'Organ'!$A$1:$G$179</definedName>
    <definedName name="_xlnm.Print_Area" localSheetId="0">'Zmiany '!$A$1:$G$1562</definedName>
  </definedNames>
  <calcPr fullCalcOnLoad="1"/>
</workbook>
</file>

<file path=xl/sharedStrings.xml><?xml version="1.0" encoding="utf-8"?>
<sst xmlns="http://schemas.openxmlformats.org/spreadsheetml/2006/main" count="2662" uniqueCount="459">
  <si>
    <t>d</t>
  </si>
  <si>
    <t>w</t>
  </si>
  <si>
    <t>Załącznik Nr 1</t>
  </si>
  <si>
    <t>Zarząd Dróg Powiatowych w Elblągu</t>
  </si>
  <si>
    <t>z siedzibą w Pasłęku</t>
  </si>
  <si>
    <t>Budżet na rok 2003 wg ustalonego układu wykonanwczego</t>
  </si>
  <si>
    <t xml:space="preserve">Uchwałą Zarządu Powiatu w Elblągu Nr   /03 z dnia 01.08.03 r. </t>
  </si>
  <si>
    <t xml:space="preserve">   w złotych</t>
  </si>
  <si>
    <t xml:space="preserve">Plan </t>
  </si>
  <si>
    <t>Dz.</t>
  </si>
  <si>
    <t>Rozdz.</t>
  </si>
  <si>
    <t>§</t>
  </si>
  <si>
    <t>W y s z c z e g ó l n i e n i e</t>
  </si>
  <si>
    <t>Zmiany</t>
  </si>
  <si>
    <t>po zmianach</t>
  </si>
  <si>
    <t>DOCHODY OGÓŁEM</t>
  </si>
  <si>
    <t>w tym:</t>
  </si>
  <si>
    <t>Transport i łączność</t>
  </si>
  <si>
    <t>Drogi publiczne powiatowe</t>
  </si>
  <si>
    <t>Wpływy z różnych dochodów</t>
  </si>
  <si>
    <t>Gospodarka mieszkaniowa</t>
  </si>
  <si>
    <t>Gospodarka gruntami i nieruchomościami</t>
  </si>
  <si>
    <t>Dochody z najmu i dzierżawy składników majątkowych</t>
  </si>
  <si>
    <t>Skarbu Państwa, jednostek samorządu terytorialnego</t>
  </si>
  <si>
    <t>Różne rozliczenia</t>
  </si>
  <si>
    <t>Różne rozliczenia finansowe</t>
  </si>
  <si>
    <t>Pozostałe odsetki</t>
  </si>
  <si>
    <t>WYDATKI OGÓŁEM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</si>
  <si>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</si>
  <si>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</si>
  <si>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</si>
  <si>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</si>
  <si>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</si>
  <si>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</si>
  <si>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</si>
  <si>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</si>
  <si>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</si>
  <si>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</si>
  <si>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</si>
  <si>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</si>
  <si>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</si>
  <si>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</si>
  <si>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</si>
  <si>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</si>
  <si>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Zespół Szkół w Pasłęku</t>
  </si>
  <si>
    <t>w złotych</t>
  </si>
  <si>
    <t xml:space="preserve">DOCHODY  OGÓŁEM   </t>
  </si>
  <si>
    <t>Oświata i wychowanie</t>
  </si>
  <si>
    <t>Licea ogólnokształcące</t>
  </si>
  <si>
    <t>Wpływy z usług</t>
  </si>
  <si>
    <t>WYDATKI  OGÓŁEM</t>
  </si>
  <si>
    <t>Zakup pomocy naukowych, dydaktycznych i książek</t>
  </si>
  <si>
    <t>Szkoły zawodowe</t>
  </si>
  <si>
    <t>Dokształcanie i doskonalenie nauczycieli</t>
  </si>
  <si>
    <t>Pozostała działalność</t>
  </si>
  <si>
    <t>Edukacyjna opieka wychowawcza</t>
  </si>
  <si>
    <t>Świetlice szkolne</t>
  </si>
  <si>
    <t>Pomoc materialna dla uczniów</t>
  </si>
  <si>
    <t>Stypendia oraz inne formy pomocy dla uczniów</t>
  </si>
  <si>
    <t>DOCHODY  OGÓŁEM</t>
  </si>
  <si>
    <t>Gimnazja</t>
  </si>
  <si>
    <t>Zespół Szkół w Gronowie Górnym</t>
  </si>
  <si>
    <t>Gospodarstwa pomocnicze</t>
  </si>
  <si>
    <t>Wpływy do budżetu części zysku gosp.pomocniczego</t>
  </si>
  <si>
    <t>Internaty i bursy szkolne</t>
  </si>
  <si>
    <t>Podatek od towarów i usług (VAT)</t>
  </si>
  <si>
    <t xml:space="preserve">Pozostała działalność </t>
  </si>
  <si>
    <t>Zakup środków żywności</t>
  </si>
  <si>
    <t>Młodzieżowy Ośrodek Wychowawczy w Kamiennicy Elbląskiej</t>
  </si>
  <si>
    <t>Opieka społeczna</t>
  </si>
  <si>
    <t>Placówki opiekuńczo-wychowawcze</t>
  </si>
  <si>
    <t>Szkoły podstawowe</t>
  </si>
  <si>
    <t>Zakup pomocy naukowych,dydaktycznych i książek</t>
  </si>
  <si>
    <t>Ochrona zdrowia</t>
  </si>
  <si>
    <t>Składki na ubezpieczenia zdrowotne oraz świadczenia</t>
  </si>
  <si>
    <t>dla osób nie objętych obowiązkiem ubezpieczenia</t>
  </si>
  <si>
    <t>zdrowotnego</t>
  </si>
  <si>
    <t>4130</t>
  </si>
  <si>
    <t>Składki na ubezpieczenia zdrowotne</t>
  </si>
  <si>
    <t>Świadczenia społeczne</t>
  </si>
  <si>
    <t>Dom Dziecka "Orle Gniazdo" w Marwicy</t>
  </si>
  <si>
    <t>Poradnia Psychologiczno-Pedagogiczna  w  Pasłęku</t>
  </si>
  <si>
    <t>Poradnie psychologiczno-pedagogiczne oraz inne poradnie</t>
  </si>
  <si>
    <t>Odsetki od nieterminowych wpłat z tytułu podatków i opłat</t>
  </si>
  <si>
    <t>Dom Pomocy Społecznej w Rangórach</t>
  </si>
  <si>
    <t>Domy pomocy społecznej</t>
  </si>
  <si>
    <t>Zakup leków i materiałów medycznych</t>
  </si>
  <si>
    <t>Dom Pomocy Społecznej we Władysławowie</t>
  </si>
  <si>
    <t>Wpływy ze sprzedaży wyrobów i składników majątkowych</t>
  </si>
  <si>
    <t>Opłaty na rzecz budżetów jednostek samorz.terytorial.</t>
  </si>
  <si>
    <t>Dom Pomocy Społecznej w Tolkmicku</t>
  </si>
  <si>
    <t>Podróże służbowe zagraniczne</t>
  </si>
  <si>
    <t>Jednostki specjalistycznego poradnictw, mieszkania</t>
  </si>
  <si>
    <t>chronione i ośrodki interwencji kryzysowej</t>
  </si>
  <si>
    <t>Powiatowe Centrum Pomocy Rodzinie w Elblągu</t>
  </si>
  <si>
    <t>Wpływy z różnych opłat</t>
  </si>
  <si>
    <t>Rodziny zastępcze</t>
  </si>
  <si>
    <t>Powiatowe centra pomocy rodzinie</t>
  </si>
  <si>
    <t>Państwowy Fundusz Rehabilitacji Osób Niepełnospr.</t>
  </si>
  <si>
    <t xml:space="preserve">                   WYDATKI  OGÓŁEM</t>
  </si>
  <si>
    <t>Przeciwdziałanie alkoholizmowi</t>
  </si>
  <si>
    <t xml:space="preserve">Rodziny zastępcze </t>
  </si>
  <si>
    <t>Powiatowe urzędy pracy</t>
  </si>
  <si>
    <t>Składki na ubezpieczenia zdrowotne oraz</t>
  </si>
  <si>
    <t>świadczenia dla osób nie objętych obowiązkiem</t>
  </si>
  <si>
    <t>ubezpieczenia zdrowotnego</t>
  </si>
  <si>
    <t>Starostwo Powiatowe w Elblągu</t>
  </si>
  <si>
    <t xml:space="preserve">  OGÓŁEM  DOCHODY</t>
  </si>
  <si>
    <t>010</t>
  </si>
  <si>
    <t>Rolnictwo i łowiectwo</t>
  </si>
  <si>
    <t>01005</t>
  </si>
  <si>
    <t>Prace geodezyjno-urządzeniowe na potrzeby rolnictwa</t>
  </si>
  <si>
    <t>Dotacje celowe otrzymane z budżetu państwa  na</t>
  </si>
  <si>
    <t xml:space="preserve">zadania bieżące z zakresu administracji rządowej   </t>
  </si>
  <si>
    <t>020</t>
  </si>
  <si>
    <t>Leśnictwo</t>
  </si>
  <si>
    <t>02001</t>
  </si>
  <si>
    <t>Gospodarka leśna</t>
  </si>
  <si>
    <t>Środki otrzymane od pozostałych jednostek nie zalicz.</t>
  </si>
  <si>
    <t>02002</t>
  </si>
  <si>
    <t>Nadzór na gospodarką leśną</t>
  </si>
  <si>
    <t xml:space="preserve">Dotacje celowe otrzymane z budżetu państwa na  </t>
  </si>
  <si>
    <t>realizację bieżących zadań własnych powiatu</t>
  </si>
  <si>
    <t>Wpływy z opłat za zarząd, użytkowanie i użytkow.</t>
  </si>
  <si>
    <t>wieczyste nieruchomości</t>
  </si>
  <si>
    <t>Wpłaty z tytułu odpłatnego nabycia prawa własności</t>
  </si>
  <si>
    <t>nieruchomości</t>
  </si>
  <si>
    <t>Działalność usługowa</t>
  </si>
  <si>
    <t>Prace geodezyjne i kartograficzne /nieinwestycyjne/</t>
  </si>
  <si>
    <t>Opracowania geodezyjne i kartograficzne</t>
  </si>
  <si>
    <t>Nadzór budowlany</t>
  </si>
  <si>
    <t>Administracja publiczna</t>
  </si>
  <si>
    <t>Urzędy wojewódzkie</t>
  </si>
  <si>
    <t>Starostwa powiatowe</t>
  </si>
  <si>
    <t xml:space="preserve">Wpływy z opłaty komunikacyjnej </t>
  </si>
  <si>
    <t>Otrzymane spadki, darowizny, zapisy w postaci pieniężnej</t>
  </si>
  <si>
    <t>Komisje poborowe</t>
  </si>
  <si>
    <t xml:space="preserve">Dochody od osób prawnych, od osób fizycznych </t>
  </si>
  <si>
    <t>Udziały powiatów w podatkach stanowiących dochód</t>
  </si>
  <si>
    <t>budżetu państwa</t>
  </si>
  <si>
    <t>Podatek dochodowy od osób fizycznych</t>
  </si>
  <si>
    <t xml:space="preserve">Część oświatowa subwencji ogólnej dla jednostek </t>
  </si>
  <si>
    <t>samorządu terytorialnego</t>
  </si>
  <si>
    <t>Subwencje ogólne z budżetu państwa</t>
  </si>
  <si>
    <t>Część wyrównawcza subwencji ogólnej dla powiatów</t>
  </si>
  <si>
    <t>Kultura i ochrona dziedzictwa narodowego</t>
  </si>
  <si>
    <t xml:space="preserve">  OGÓŁEM  WYDATKI</t>
  </si>
  <si>
    <t>4300</t>
  </si>
  <si>
    <t xml:space="preserve">Gospodarka leśna </t>
  </si>
  <si>
    <t>Różne wydatki na rzecz osób fizycznych</t>
  </si>
  <si>
    <t>Turystyka</t>
  </si>
  <si>
    <t>Zadania w zakresie upowszechniania turystyki</t>
  </si>
  <si>
    <t>3020</t>
  </si>
  <si>
    <t>4210</t>
  </si>
  <si>
    <t>4480</t>
  </si>
  <si>
    <t>Rady powiatów</t>
  </si>
  <si>
    <t>Bezpieczeństwo publicz.i ochrona przeciwpożarowa</t>
  </si>
  <si>
    <t>Obsługa długu publicznego</t>
  </si>
  <si>
    <t>Obsługa papierów wartościowych, kredytów i pożyczek</t>
  </si>
  <si>
    <t>Odsetki i dyskonto od krajowych skarbowych papierów</t>
  </si>
  <si>
    <t>wartościowych oraz pożyczek i kredytów</t>
  </si>
  <si>
    <t>Rezerwy ogólne i celowe</t>
  </si>
  <si>
    <t>Rezerwy</t>
  </si>
  <si>
    <t>Nagrody i wydatki osobowe nie zaliczane do wynagrodzeń</t>
  </si>
  <si>
    <t>Pozostałe zadania w zakresie kultury</t>
  </si>
  <si>
    <t>Biblioteki</t>
  </si>
  <si>
    <t>Kultura fizyczna i sport</t>
  </si>
  <si>
    <t>Zadania w zakresie upowszech.kultury fizycznej i sportu</t>
  </si>
  <si>
    <t>Załącznik nr 1</t>
  </si>
  <si>
    <t>Wydział Geodezji, Kartografii, Katastru i Nieruchomości</t>
  </si>
  <si>
    <t xml:space="preserve">  w złotych</t>
  </si>
  <si>
    <t>Wydział Ochrony Środowiska i Rolnictwa</t>
  </si>
  <si>
    <t>Dodatkowe wynagrodzenie roczne</t>
  </si>
  <si>
    <t>Wydział Promocji Powiatu, Edukacji, Kultury i Sportu</t>
  </si>
  <si>
    <t xml:space="preserve">Dotacje celowe przekazane gminie na zadania bieżące </t>
  </si>
  <si>
    <t>Zadania w zakresie upowszech. kultury fizycznej i sportu</t>
  </si>
  <si>
    <t xml:space="preserve"> Powiatowy Inspektorat Nadzoru Budowlanego</t>
  </si>
  <si>
    <t xml:space="preserve">Zakup materiałów i wyposażenia </t>
  </si>
  <si>
    <t>Biuro Rady</t>
  </si>
  <si>
    <t>Wydział Organizacyjny</t>
  </si>
  <si>
    <t>Nagrody i wydatki osobowe nie zaliczne do wynagrodzeń</t>
  </si>
  <si>
    <t>Wydział Finansowy</t>
  </si>
  <si>
    <t>Razem plan wydatków Starostwa - suma planu w Wydziałach</t>
  </si>
  <si>
    <t>Zespół Szkół Ekonomicznych i Technicznych w Pasłęku</t>
  </si>
  <si>
    <t>Młodzieżowe ośrodki wychowawcze</t>
  </si>
  <si>
    <t>Pozostałe zadania w zakresie polityki społecznej</t>
  </si>
  <si>
    <t>Pomoc społeczna</t>
  </si>
  <si>
    <t>Programy polityki zdrowotnej</t>
  </si>
  <si>
    <t>Jednostki specjalistycznego poranictwa,mieszkania chronione</t>
  </si>
  <si>
    <t>Część równoważąca subwencji ogólnej dla powiatów</t>
  </si>
  <si>
    <t>0970</t>
  </si>
  <si>
    <t>0750</t>
  </si>
  <si>
    <t>0920</t>
  </si>
  <si>
    <t>0830</t>
  </si>
  <si>
    <t>0960</t>
  </si>
  <si>
    <t>0840</t>
  </si>
  <si>
    <t>2380</t>
  </si>
  <si>
    <t>0690</t>
  </si>
  <si>
    <t>2110</t>
  </si>
  <si>
    <t>0470</t>
  </si>
  <si>
    <t>0770</t>
  </si>
  <si>
    <t>2360</t>
  </si>
  <si>
    <t>0420</t>
  </si>
  <si>
    <t>0910</t>
  </si>
  <si>
    <t>0010</t>
  </si>
  <si>
    <t>2920</t>
  </si>
  <si>
    <t>Obsługa papierów wartościowych kredytów i pożyczek j.s.t.</t>
  </si>
  <si>
    <t>Urzędy wojewódzkie-prawo geodezyjne</t>
  </si>
  <si>
    <t>Urzędy wojewódzkie-prawo wodne</t>
  </si>
  <si>
    <t>Opłaty na rzecz budżetów j.s.t.</t>
  </si>
  <si>
    <t>Dotacje celowe na zadania bieżące wg porozumień</t>
  </si>
  <si>
    <t>2310</t>
  </si>
  <si>
    <t>Środki na uzupełnienie subwencji ogólnej dla jst</t>
  </si>
  <si>
    <t>Uzupełnienie subwencji ogólnej dla jst</t>
  </si>
  <si>
    <t>Wieloosobowe Stanowisko ds. Bezpieczeństwa Publicznego, Zdrowia i Spraw Społecznych</t>
  </si>
  <si>
    <t>2830</t>
  </si>
  <si>
    <t>Dotacje celowe z budżetu na fin.lub dofin.zadań zleconych</t>
  </si>
  <si>
    <t>do realizacji pozost.jedn.nie zaliczanym do sektora fin.publ.</t>
  </si>
  <si>
    <t>do realizacji pozost.jedn.nie zaliczanym do sektora fin.pub.</t>
  </si>
  <si>
    <t xml:space="preserve">Dotacje celowe otrzymane z gminy na zadania bieżące </t>
  </si>
  <si>
    <t>realizownae na podstawie porozumień między jst</t>
  </si>
  <si>
    <t>Środki na inwestycje rozpoczęte przed 01.01.1999 r.</t>
  </si>
  <si>
    <t>Dot.cel.przekazane gminie na zad.bież.na podst.porozumień</t>
  </si>
  <si>
    <t>Ośrodki wsparcia</t>
  </si>
  <si>
    <t>Zespoły do spraw orzekania o niepełnosprawności</t>
  </si>
  <si>
    <t>Wydatki na zakupy inwestycyjne jednostek budżetowych</t>
  </si>
  <si>
    <t>Zał. 1</t>
  </si>
  <si>
    <t>Zespół Szkół Zawodowych w Pasłęku</t>
  </si>
  <si>
    <t>Opłaty za usługi internetowe</t>
  </si>
  <si>
    <t>Wynagrodzenia bezosobowe</t>
  </si>
  <si>
    <t>Poradnie psychologiczno-pedagogiczne</t>
  </si>
  <si>
    <t>Dotacje celowe przekazane gminie na zadania bieżące</t>
  </si>
  <si>
    <t xml:space="preserve">realizowane na podstawie porozumień z jst </t>
  </si>
  <si>
    <t>realizowane na podstawie porozumień między j.s.t.</t>
  </si>
  <si>
    <t>Dotacje celowe przekazane gminie na zadanie bieżące</t>
  </si>
  <si>
    <t>Dotacje celowe otrzymane od samorządu woj. na zadania</t>
  </si>
  <si>
    <t>bieżące realizowane na podstawie porozumień między jst</t>
  </si>
  <si>
    <t>dla osób nie objętych obowiązkiem ubezp. zdrowotnego</t>
  </si>
  <si>
    <t>i od innych jedn. nie posiadających osobowości pr.</t>
  </si>
  <si>
    <t>Dochody jst związane z realizacją zadań z zakresu adm.</t>
  </si>
  <si>
    <t>do sektora fin. publicznych na realizację zadań bieżących</t>
  </si>
  <si>
    <t>jednostek zaliczanych do sektora finansów publicznych</t>
  </si>
  <si>
    <t>wodne</t>
  </si>
  <si>
    <t>rządówka suma</t>
  </si>
  <si>
    <t>realizowane na podstawi porozumień między j.s.t.</t>
  </si>
  <si>
    <t>Rozliczenia z tytułu poręczeń i gwarancji udzielonych</t>
  </si>
  <si>
    <t>przez Skarb Państwa lub jst</t>
  </si>
  <si>
    <t>Szkolnictwo wyższe</t>
  </si>
  <si>
    <t>Pomoc materialna dla studentów</t>
  </si>
  <si>
    <t>Otrzymane spadki, zapisy i darowizny w postaci pieniężnej</t>
  </si>
  <si>
    <t>Placówki opiekunczo-wychowawcze</t>
  </si>
  <si>
    <t>2328</t>
  </si>
  <si>
    <t>Dotacje celowe otrzymane z powiatu na zadania bieżące</t>
  </si>
  <si>
    <t>2329</t>
  </si>
  <si>
    <t>Odsetki od nieterminowych wpłat z tyt. podatków i opłat</t>
  </si>
  <si>
    <t xml:space="preserve">Poradnie psychologiczno-pedagogiczne oraz inne </t>
  </si>
  <si>
    <t>poradnie specjalistyczne</t>
  </si>
  <si>
    <t>rządowej oraz innych zadań zleconych ustawami</t>
  </si>
  <si>
    <t>8510</t>
  </si>
  <si>
    <t>Wpływy z różnych rozliczeń</t>
  </si>
  <si>
    <t>Dochody j.s.t. związane z realizacją zadań z zakresu</t>
  </si>
  <si>
    <t>adm. rządowej oraz innych zadań zleconych ustawami</t>
  </si>
  <si>
    <t>Podatek od towarów i usług</t>
  </si>
  <si>
    <t>dla osób nie objętych obowiązkiem ubezpieczenia zdr.</t>
  </si>
  <si>
    <t>Pozostała działnalność</t>
  </si>
  <si>
    <t>Zespoły d/s orzekania o niepełnosprawności</t>
  </si>
  <si>
    <t>realizowane na podstawie porozumień między jst</t>
  </si>
  <si>
    <t>Dotacja celowa z budżetu na fin. zadań stowarzyszeń</t>
  </si>
  <si>
    <t>z uchwały</t>
  </si>
  <si>
    <t>Wypłaty z tytułu poręczeń i gwarancji</t>
  </si>
  <si>
    <t>Rozliczenia z tytułu poręczeń i gwrancji</t>
  </si>
  <si>
    <t>8550</t>
  </si>
  <si>
    <t>Rózne opłaty i składki</t>
  </si>
  <si>
    <t>Dochody Wydziału geodezji</t>
  </si>
  <si>
    <t xml:space="preserve"> </t>
  </si>
  <si>
    <t>0020</t>
  </si>
  <si>
    <t>Podatek dochodowy od osób prawnych</t>
  </si>
  <si>
    <t>01095</t>
  </si>
  <si>
    <t>Dochody z najmu i dzierżawy składników majątkowych Skarbu</t>
  </si>
  <si>
    <t>Państwa lub j.s.t. i innych umów</t>
  </si>
  <si>
    <t>Dotacje celowe otrzymane z budżetu państwa  na zadania</t>
  </si>
  <si>
    <t>bieżące z zakresu administracji rząd. oraz inne zadania zl.</t>
  </si>
  <si>
    <t>01.01.07</t>
  </si>
  <si>
    <t>Zakup usług dostępu do sieci Internet</t>
  </si>
  <si>
    <t>Opłaty z tytułu zakupu usług telefonii komórkowej</t>
  </si>
  <si>
    <t>Opłaty z tytułu zakupu usług telefonii stacjonarnej</t>
  </si>
  <si>
    <t>Pozostałe podatki na rzecz budżetów j.s.t.</t>
  </si>
  <si>
    <t>Zakup materiałów papierniczych do sprzętu drukarskiego i urządzeń kserograficznych</t>
  </si>
  <si>
    <t>Zakup akcesorii komputerowych, w tym programów i licencji</t>
  </si>
  <si>
    <t>Opłaty za pomieszczenia biurowe</t>
  </si>
  <si>
    <t>Opłaty za zakup usług telefonii stacjonarnej</t>
  </si>
  <si>
    <t>Opłaty z tytułu usług telefonii stacjonarnej</t>
  </si>
  <si>
    <t>Zakup materiałów papierniczych do sprzętu drukarskiego i urządzen kserograficznych</t>
  </si>
  <si>
    <t>Opłaty z tytułu usług telefonii komórkowej</t>
  </si>
  <si>
    <t>Zakup usług obejmujących wykananie ekspertyz, analiz i opinii</t>
  </si>
  <si>
    <t>Opłaty czynszowe za pomieszczenia biurowe</t>
  </si>
  <si>
    <t>Szkolenia pracowników nie będących członkami korpusu służby cywilnej</t>
  </si>
  <si>
    <t>Zakup usług dostępu do siecii Internet</t>
  </si>
  <si>
    <t>Zakup materiałów papierniczych do sprzętu drykarskiego i urządzen kserograficznych</t>
  </si>
  <si>
    <t>Opłata z tytułu zakupu usług telefonii komórkowej</t>
  </si>
  <si>
    <t>Opłata z tytułu zakupu usług telefonii stacjonarnej</t>
  </si>
  <si>
    <t>Zakup usług obejmujących wykonanie ekspertyz, analiz i opinii</t>
  </si>
  <si>
    <t>Szkolenie pracowników nie będących członkami korpusu służby cywilnej</t>
  </si>
  <si>
    <t>Zakup akcesoriów komputerowych w tym licencjii i programów</t>
  </si>
  <si>
    <t xml:space="preserve">Zakup akcesoriów komputerowych, w tym programów i licencjii </t>
  </si>
  <si>
    <t>Zakupusług dostępu do siecii Internet</t>
  </si>
  <si>
    <t>4700</t>
  </si>
  <si>
    <t>Szkolenie pracowników nie będacych członkami korpusu służby cywilnej</t>
  </si>
  <si>
    <t>Szkolenie pracowników niw będących członkami korpusu służby cywilnej</t>
  </si>
  <si>
    <t>Zakup akcesoriów komputerowych, w tym programów i licencjii</t>
  </si>
  <si>
    <t>Obrona cywilna</t>
  </si>
  <si>
    <t>Bezpieczeństwo publiczne i ochrona przecipożarowa</t>
  </si>
  <si>
    <t>Ołaty z tytułu zakupu usług telefonii stacjonarnej</t>
  </si>
  <si>
    <t>Zakup akcesoriów komputerowych, w tym programów i licencji</t>
  </si>
  <si>
    <t>Wynagrodzenie bezosobowe</t>
  </si>
  <si>
    <t>Powiatowe Urzędy Pracy</t>
  </si>
  <si>
    <t>Świadczenia społeczna</t>
  </si>
  <si>
    <t>Wydatki osobowe nie zaliczane do wynagrodzeń</t>
  </si>
  <si>
    <t>Zakup materiałów papierniczych do sprz. druk. i urządz. kser.</t>
  </si>
  <si>
    <t>4430</t>
  </si>
  <si>
    <t>geodezja</t>
  </si>
  <si>
    <t>starostwo</t>
  </si>
  <si>
    <t>razem</t>
  </si>
  <si>
    <t>razem rządówka</t>
  </si>
  <si>
    <t xml:space="preserve">Dochody i wydatki związane z realizacją zadań z zakresu administracji </t>
  </si>
  <si>
    <t xml:space="preserve">rządowej i innych zadań zleconych odrębnymi ustawami </t>
  </si>
  <si>
    <t>w 2007 roku</t>
  </si>
  <si>
    <t>Prace geodez.-urządzeniowe na potrzeby rolnictwa</t>
  </si>
  <si>
    <t>Dot.cel.otrz.z budż.pań.na zad.bież.z zakr.adm.rząd.</t>
  </si>
  <si>
    <t>4270</t>
  </si>
  <si>
    <t>Szkolenia pracowników niebęd. człon. korp. sł. cyw.</t>
  </si>
  <si>
    <t>Szkolenia pracowników niebęd. człon. korpusu sł. cyw.</t>
  </si>
  <si>
    <t>Skladki na Fundusz Pracy</t>
  </si>
  <si>
    <t>Opłaty z tytułu zakupu usług telekom. tel. stacjonarn.</t>
  </si>
  <si>
    <t>4440</t>
  </si>
  <si>
    <t>Odpisy na zakładowy fund.świadczeń socjalnych</t>
  </si>
  <si>
    <t>3030</t>
  </si>
  <si>
    <t>Opłaty z tytułu zakupu usług telekom. tel. Stacjon.</t>
  </si>
  <si>
    <t>4410</t>
  </si>
  <si>
    <t>Zakup materiałów pap. do sprz. drukar. i urządz kser.</t>
  </si>
  <si>
    <t>Zakup akcesoriów komput., w tym programów i licen.</t>
  </si>
  <si>
    <t>Nagrody i wydatki osobowe nie zaliczone do wynagr.</t>
  </si>
  <si>
    <t>4350</t>
  </si>
  <si>
    <t>4370</t>
  </si>
  <si>
    <t>Opłaty z tytułu zakupu usług telekom. tel. stacjon.</t>
  </si>
  <si>
    <t>Szkolenia pracowników niebęd. człon. kor. sł. cyw.</t>
  </si>
  <si>
    <t>4740</t>
  </si>
  <si>
    <t>Zakup mater. papier. do sprzętu druk. i urządz. kser.</t>
  </si>
  <si>
    <t>4750</t>
  </si>
  <si>
    <t>Zakup materiałów pap. do sprz. drukar. i urządz. kser.</t>
  </si>
  <si>
    <t>Zakup leków</t>
  </si>
  <si>
    <t>Opłaty z tytułu zakupu usług telekom. tel. komórkowej</t>
  </si>
  <si>
    <t>Opłaty z tytułu zakupu usług telekom. tel. stacjonar.</t>
  </si>
  <si>
    <t>01.01.08</t>
  </si>
  <si>
    <t>Opłaty za administrowanie i czynsze za budynki, lokale i pomieszczeni garażowe</t>
  </si>
  <si>
    <t>Opłaty za administrowanie i czynsze za budynki, lokale i pomieszczenia biurowe</t>
  </si>
  <si>
    <t>Szkolenie pracowników korpusu służby cywilnej</t>
  </si>
  <si>
    <t>0760</t>
  </si>
  <si>
    <t>Wpływy z tyt. przekształ.prawa użytkow.wieczystego</t>
  </si>
  <si>
    <t>Zakup akcesoriów komputerowych, programów</t>
  </si>
  <si>
    <t>4530</t>
  </si>
  <si>
    <t>2700</t>
  </si>
  <si>
    <t>Szkolenie pracowników niebędących członkami korpusu służby cywilnej</t>
  </si>
  <si>
    <t>Wpływy z różnych usług</t>
  </si>
  <si>
    <t>Zakup dostepu do sieci internetowej</t>
  </si>
  <si>
    <t>Zakup akcesoriów komputerowych i programów</t>
  </si>
  <si>
    <t>Rózne wydatki na rzecz osób fizycznych</t>
  </si>
  <si>
    <t>Pokrycie ujemnego wyniku finansowego i przyjętych</t>
  </si>
  <si>
    <t>zob. po likwid. jednostkach zaliczanych do s.f.p.</t>
  </si>
  <si>
    <t>Rehabilitacja zawodowa i społeczna osób niepełnosp.</t>
  </si>
  <si>
    <t>Dotacja podmiotowa z budżetu dla jednostek nie zalicz.</t>
  </si>
  <si>
    <t>do sektora finansów publicznych</t>
  </si>
  <si>
    <t>Zakup pomocy naukowych i książek</t>
  </si>
  <si>
    <t xml:space="preserve"> na 2008 r.</t>
  </si>
  <si>
    <t>Zarządzanie kryzysowe</t>
  </si>
  <si>
    <t>Dotacja podmiotowa z budżetu dla niepublicznej jednostki systemu oświaty</t>
  </si>
  <si>
    <t>2330</t>
  </si>
  <si>
    <t xml:space="preserve">Dotacje celowe otrzymane od samorządu województwa </t>
  </si>
  <si>
    <t>na zadania bieżące real. na pods. poroz. między j.s.t.</t>
  </si>
  <si>
    <t>Opieka zdrowotna</t>
  </si>
  <si>
    <t>Licea ogólnokształcace</t>
  </si>
  <si>
    <t>Dotacja podmiotowa z budżetu dla niepublicznej jednostki oświatowej</t>
  </si>
  <si>
    <t>Rehabilitacja społeczna i zawodowa osób niepełnosprawnych</t>
  </si>
  <si>
    <t>Dotacja podmiotowa z budzetu dla jednostek nie zaliczanych</t>
  </si>
  <si>
    <t>2580</t>
  </si>
  <si>
    <t>Wynagrodzenia osobowe członków korpusu słuzby cyw.</t>
  </si>
  <si>
    <t>2708</t>
  </si>
  <si>
    <t>Środki na dofinansowanie własnych zadań bieżacych</t>
  </si>
  <si>
    <t>gmin, powiatów, samorządów woj. pozyskane z innych źrodeł</t>
  </si>
  <si>
    <t>,</t>
  </si>
  <si>
    <t>6060</t>
  </si>
  <si>
    <t>OGÓŁEM DOCHODY</t>
  </si>
  <si>
    <t>700</t>
  </si>
  <si>
    <t>Powiat Elbląski - organ</t>
  </si>
  <si>
    <t>OGÓŁEM WYDATKI</t>
  </si>
  <si>
    <t>Wpływy ze zwrotów dotacji wykorzystanych niezgodnie</t>
  </si>
  <si>
    <t>z przeznaczeniem lub pobranych w nadmiernej wysokości</t>
  </si>
  <si>
    <t>Szpitale ogólne</t>
  </si>
  <si>
    <t>Dokształcenie i doskonalenie nauczycieli</t>
  </si>
  <si>
    <t>Dokształcanie i doskonalenia nauczycieli</t>
  </si>
  <si>
    <t>Zakup usług obejmujących tłumaczenia</t>
  </si>
  <si>
    <t>Oswiata i wychowanie</t>
  </si>
  <si>
    <t>6630</t>
  </si>
  <si>
    <t xml:space="preserve">Dotacje celowe przekazane do samorządu wojwództwa na </t>
  </si>
  <si>
    <t>inwestycje i zakupy inwestycyjne realizowane na podst.</t>
  </si>
  <si>
    <t>porozumień między j.s.t.</t>
  </si>
  <si>
    <t>Otrzymane spadki, zapisy i darowizny w postaci pienięznej</t>
  </si>
  <si>
    <t>Stypendia dla uczniów</t>
  </si>
  <si>
    <t>Poradnia psychologiczno-pedagogiczna</t>
  </si>
  <si>
    <t>Otrzymane spadki, zapisy i darowizny w postaci pien.</t>
  </si>
  <si>
    <t>Dotacje otrzymane z funduszy celowych na finansowanie</t>
  </si>
  <si>
    <t>inwest. jednostek sektora finansów publicznych</t>
  </si>
  <si>
    <t>lub dofinansowanie kosztów realizacji inwest. i zakupów</t>
  </si>
  <si>
    <t>Wpływy ze sprzedaży składników majątkowych</t>
  </si>
  <si>
    <t xml:space="preserve">Środki na dofinansowanie własnych zadań bieżących </t>
  </si>
  <si>
    <t>powiatów pozyskane z innych źródeł</t>
  </si>
  <si>
    <t>pozostała działalność</t>
  </si>
  <si>
    <t>2440</t>
  </si>
  <si>
    <t>Dotacje otzrymane z funduszy celowych na realizację</t>
  </si>
  <si>
    <t>zadan bieżacych jednostek sektora finansów publicznych</t>
  </si>
  <si>
    <t>Dotacje otrzymane z funduszy celowych na realizację</t>
  </si>
  <si>
    <t>zadań bieżących jednostek sektora finansów publicz.</t>
  </si>
  <si>
    <t>Środki na dofinansowanie własnych zadań bieżących powiatów</t>
  </si>
  <si>
    <t>pozyskane z innych źródeł</t>
  </si>
  <si>
    <t>Dotacje celowe przekazane do samorządu województwa na</t>
  </si>
  <si>
    <t>zadania bieżące real. na pods. poroz. (umów) między j.s.t.</t>
  </si>
  <si>
    <t>Dotacje celowe przekazane dla samorządu województwa</t>
  </si>
  <si>
    <t>na zad. bież. realiz. na pods. porozm. między j.s.t.</t>
  </si>
  <si>
    <t>Dotacje celowe z budżetu na finansowanie lub dofinansow.</t>
  </si>
  <si>
    <t>kosztów realizacji inwestycji i zakupów inwestycyjnych</t>
  </si>
  <si>
    <t>innych jednostek sektora finansów publicznych</t>
  </si>
  <si>
    <t>6430</t>
  </si>
  <si>
    <t xml:space="preserve">Dotacje celowe otrzymane z budżetu państwa na realizację </t>
  </si>
  <si>
    <t>inwestycji i zakupów inwestycyjnych własnych powiatu</t>
  </si>
  <si>
    <t>Straż graniczna</t>
  </si>
  <si>
    <t>Wpłaty jednostek na fundusz celowy</t>
  </si>
  <si>
    <t>Dotacje celowe otrzymane z budżetu państwa na realizację inwest.</t>
  </si>
  <si>
    <t>i zakupów inwestycyjnych własnych powiatu</t>
  </si>
  <si>
    <t>Koszty postępowania sądowego i prokuratorskiego</t>
  </si>
  <si>
    <t>Dotacje celowe otrzymane z budżetu państwa na zadania bieżące</t>
  </si>
  <si>
    <t>realiz. przez powiat na podstwie poroz. z organem adm rząd.</t>
  </si>
  <si>
    <t>Pozostała działalmność</t>
  </si>
  <si>
    <t>2130</t>
  </si>
  <si>
    <t>0870</t>
  </si>
  <si>
    <t>Wpływy ze sprzedaży składnikow majątkowych</t>
  </si>
  <si>
    <t>Wpływy ze sprzedaży wyrobów</t>
  </si>
  <si>
    <t>Uporzadkowanie stanu prawnego nieruchomości</t>
  </si>
  <si>
    <t>4120</t>
  </si>
  <si>
    <t>4170</t>
  </si>
  <si>
    <t>Zwalczanie chorób zakaźnych zwierząt oraz badania monitoringowe</t>
  </si>
  <si>
    <t>pozostałości chemicznych i biologicznychw tkankach zwierząt</t>
  </si>
  <si>
    <t>i produktach pochodzenia zwierzecego</t>
  </si>
  <si>
    <t>2120</t>
  </si>
  <si>
    <t>01022</t>
  </si>
  <si>
    <t xml:space="preserve">Dotacje rozwojowe oraz środki na finansowanie Wspólnej </t>
  </si>
  <si>
    <t>Polityki Rolnej</t>
  </si>
  <si>
    <t>6639</t>
  </si>
  <si>
    <t>Obiekty sportowe</t>
  </si>
  <si>
    <t>Wpływy z róznych opłat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</si>
</sst>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45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6" xfId="0" applyNumberFormat="1" applyBorder="1" applyAlignment="1">
      <alignment/>
    </xf>
    <xf numFmtId="49" fontId="0" fillId="0" borderId="16" xfId="0" applyNumberFormat="1" applyFont="1" applyBorder="1" applyAlignment="1">
      <alignment horizontal="center"/>
    </xf>
    <xf numFmtId="3" fontId="0" fillId="0" borderId="25" xfId="0" applyNumberForma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2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29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3" fillId="0" borderId="21" xfId="0" applyFont="1" applyBorder="1" applyAlignment="1">
      <alignment horizontal="left"/>
    </xf>
    <xf numFmtId="3" fontId="0" fillId="0" borderId="32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8" xfId="0" applyFont="1" applyBorder="1" applyAlignment="1">
      <alignment horizontal="left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3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3" fontId="0" fillId="0" borderId="34" xfId="0" applyNumberForma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16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30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0" fillId="0" borderId="38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7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0" borderId="3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0" fillId="0" borderId="42" xfId="0" applyNumberForma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32" xfId="0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3" fontId="0" fillId="0" borderId="25" xfId="0" applyNumberForma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ill="1" applyAlignment="1">
      <alignment horizontal="center"/>
    </xf>
    <xf numFmtId="0" fontId="0" fillId="0" borderId="18" xfId="0" applyFill="1" applyBorder="1" applyAlignment="1">
      <alignment/>
    </xf>
    <xf numFmtId="0" fontId="0" fillId="0" borderId="28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1" fontId="0" fillId="0" borderId="16" xfId="0" applyNumberFormat="1" applyFont="1" applyBorder="1" applyAlignment="1">
      <alignment horizontal="center"/>
    </xf>
    <xf numFmtId="3" fontId="0" fillId="0" borderId="37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3" fontId="0" fillId="0" borderId="37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right"/>
    </xf>
    <xf numFmtId="49" fontId="3" fillId="0" borderId="45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3" fontId="3" fillId="0" borderId="27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3" fontId="0" fillId="0" borderId="25" xfId="0" applyNumberFormat="1" applyBorder="1" applyAlignment="1">
      <alignment vertical="center"/>
    </xf>
    <xf numFmtId="49" fontId="3" fillId="0" borderId="23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45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30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3" fontId="0" fillId="0" borderId="48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3" fontId="0" fillId="0" borderId="38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26" xfId="0" applyNumberFormat="1" applyFon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1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3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3" fontId="3" fillId="0" borderId="28" xfId="0" applyNumberFormat="1" applyFont="1" applyFill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38" xfId="0" applyFont="1" applyBorder="1" applyAlignment="1">
      <alignment horizontal="center"/>
    </xf>
    <xf numFmtId="3" fontId="0" fillId="0" borderId="3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3" fontId="0" fillId="0" borderId="54" xfId="0" applyNumberFormat="1" applyFill="1" applyBorder="1" applyAlignment="1">
      <alignment/>
    </xf>
    <xf numFmtId="3" fontId="0" fillId="0" borderId="37" xfId="0" applyNumberFormat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5" xfId="0" applyFont="1" applyBorder="1" applyAlignment="1">
      <alignment horizontal="center"/>
    </xf>
    <xf numFmtId="3" fontId="0" fillId="0" borderId="44" xfId="0" applyNumberForma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54" xfId="0" applyFill="1" applyBorder="1" applyAlignment="1">
      <alignment/>
    </xf>
    <xf numFmtId="3" fontId="3" fillId="0" borderId="21" xfId="0" applyNumberFormat="1" applyFont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9" xfId="0" applyBorder="1" applyAlignment="1">
      <alignment/>
    </xf>
    <xf numFmtId="0" fontId="3" fillId="0" borderId="29" xfId="0" applyFont="1" applyBorder="1" applyAlignment="1">
      <alignment/>
    </xf>
    <xf numFmtId="49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3" fontId="0" fillId="0" borderId="40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39" xfId="0" applyBorder="1" applyAlignment="1">
      <alignment/>
    </xf>
    <xf numFmtId="3" fontId="0" fillId="0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49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49" fontId="3" fillId="0" borderId="2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8" fillId="0" borderId="4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49" fontId="8" fillId="0" borderId="18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3" fontId="3" fillId="0" borderId="23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0" fillId="0" borderId="18" xfId="0" applyNumberFormat="1" applyFont="1" applyBorder="1" applyAlignment="1">
      <alignment horizontal="center"/>
    </xf>
    <xf numFmtId="3" fontId="0" fillId="33" borderId="16" xfId="0" applyNumberForma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3" fontId="0" fillId="0" borderId="56" xfId="0" applyNumberFormat="1" applyFill="1" applyBorder="1" applyAlignment="1">
      <alignment/>
    </xf>
    <xf numFmtId="49" fontId="0" fillId="0" borderId="16" xfId="0" applyNumberFormat="1" applyFill="1" applyBorder="1" applyAlignment="1">
      <alignment horizontal="right"/>
    </xf>
    <xf numFmtId="3" fontId="0" fillId="0" borderId="3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33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ka\c\Moje%20dokumenty\Uchwa&#322;y%202007\Uch.%20Rady%2026.01.07\Za&#322;&#261;czniki%2026.01.07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"/>
      <sheetName val="Inwestycje 2007"/>
      <sheetName val="Projekty unijne (2)"/>
      <sheetName val="Żródła finans."/>
      <sheetName val="Doch.i wyd..zlec.zał.3"/>
      <sheetName val="Doch. i wyd. adm.-4a"/>
      <sheetName val="Wspolne 232-4"/>
      <sheetName val="Gosp. pom."/>
      <sheetName val="Stowarzyszenia 10"/>
      <sheetName val="PFOŚiGW"/>
      <sheetName val="PFGZGiK"/>
      <sheetName val="Prognoza dł. 8"/>
      <sheetName val="Sytuacja finans."/>
    </sheetNames>
    <sheetDataSet>
      <sheetData sheetId="2">
        <row r="69">
          <cell r="F69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61"/>
  <sheetViews>
    <sheetView tabSelected="1" zoomScalePageLayoutView="0" workbookViewId="0" topLeftCell="A1321">
      <selection activeCell="I1339" sqref="I1339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5.75390625" style="0" customWidth="1"/>
    <col min="4" max="4" width="46.25390625" style="0" customWidth="1"/>
    <col min="5" max="5" width="10.125" style="43" customWidth="1"/>
    <col min="6" max="6" width="9.625" style="43" customWidth="1"/>
    <col min="7" max="7" width="10.875" style="0" customWidth="1"/>
    <col min="9" max="9" width="11.25390625" style="0" customWidth="1"/>
    <col min="10" max="10" width="13.375" style="0" customWidth="1"/>
    <col min="11" max="11" width="16.125" style="0" customWidth="1"/>
    <col min="12" max="12" width="10.00390625" style="0" customWidth="1"/>
    <col min="13" max="13" width="9.25390625" style="0" customWidth="1"/>
  </cols>
  <sheetData>
    <row r="1" spans="3:9" ht="12.75">
      <c r="C1" t="s">
        <v>0</v>
      </c>
      <c r="E1" s="72">
        <f>E16+E71+E193+E256+E339+E468+E588+E653+E709+E759+E839+E907+E1061</f>
        <v>34940411</v>
      </c>
      <c r="F1" s="72">
        <f>F16+F71+F193+F256+F339+F468+F588+F653+F709+F759+F839+F907+F1061</f>
        <v>1059891</v>
      </c>
      <c r="G1" s="72">
        <f>G16+G71+G193+G256+G339+G468+G588+G653+G709+G759+G839+G907+G1061</f>
        <v>36000302</v>
      </c>
      <c r="I1" s="1"/>
    </row>
    <row r="2" spans="3:9" ht="12.75">
      <c r="C2" t="s">
        <v>1</v>
      </c>
      <c r="E2" s="72">
        <f>E29+E89+E204+E272+E369+E482+E602+E659+E721+E774+E858+E922+E1289+E1025</f>
        <v>34623462</v>
      </c>
      <c r="F2" s="72">
        <f>F29+F89+F204+F272+F369+F482+F602+F659+F721+F774+F858+F922+F1289+F1025</f>
        <v>1059891</v>
      </c>
      <c r="G2" s="72">
        <f>G29+G89+G204+G272+G369+G482+G602+G659+G721+G774+G858+G922+G1289+G1025</f>
        <v>35683353</v>
      </c>
      <c r="I2" s="1"/>
    </row>
    <row r="3" spans="5:9" ht="12.75">
      <c r="E3" s="233" t="s">
        <v>353</v>
      </c>
      <c r="F3" s="72"/>
      <c r="G3" s="158" t="s">
        <v>282</v>
      </c>
      <c r="I3" s="1"/>
    </row>
    <row r="4" spans="5:7" ht="12.75">
      <c r="E4" s="233"/>
      <c r="F4" s="72"/>
      <c r="G4" s="1"/>
    </row>
    <row r="5" spans="5:7" ht="12.75">
      <c r="E5" s="233"/>
      <c r="F5" s="72"/>
      <c r="G5" s="1"/>
    </row>
    <row r="6" spans="1:7" ht="12.75">
      <c r="A6" s="480" t="s">
        <v>226</v>
      </c>
      <c r="B6" s="480"/>
      <c r="C6" s="480"/>
      <c r="D6" s="480"/>
      <c r="E6" s="480"/>
      <c r="F6" s="480"/>
      <c r="G6" s="480"/>
    </row>
    <row r="7" spans="1:10" ht="12.75">
      <c r="A7" s="483" t="s">
        <v>3</v>
      </c>
      <c r="B7" s="483"/>
      <c r="C7" s="483"/>
      <c r="D7" s="483"/>
      <c r="E7" s="483"/>
      <c r="F7" s="483"/>
      <c r="G7" s="483"/>
      <c r="I7" s="1"/>
      <c r="J7" s="2"/>
    </row>
    <row r="8" spans="1:7" ht="12.75">
      <c r="A8" s="483" t="s">
        <v>4</v>
      </c>
      <c r="B8" s="483"/>
      <c r="C8" s="483"/>
      <c r="D8" s="483"/>
      <c r="E8" s="483"/>
      <c r="F8" s="483"/>
      <c r="G8" s="483"/>
    </row>
    <row r="9" spans="1:7" ht="12.75">
      <c r="A9" s="483"/>
      <c r="B9" s="483"/>
      <c r="C9" s="483"/>
      <c r="D9" s="483"/>
      <c r="E9" s="483"/>
      <c r="F9" s="461"/>
      <c r="G9" s="243"/>
    </row>
    <row r="10" spans="1:7" ht="13.5" thickBot="1">
      <c r="A10" s="488" t="s">
        <v>7</v>
      </c>
      <c r="B10" s="488"/>
      <c r="C10" s="488"/>
      <c r="D10" s="488"/>
      <c r="E10" s="488"/>
      <c r="F10" s="488"/>
      <c r="G10" s="488"/>
    </row>
    <row r="11" spans="1:7" ht="12.75">
      <c r="A11" s="3"/>
      <c r="B11" s="4"/>
      <c r="C11" s="4"/>
      <c r="D11" s="4"/>
      <c r="E11" s="189" t="s">
        <v>8</v>
      </c>
      <c r="F11" s="189"/>
      <c r="G11" s="7" t="s">
        <v>8</v>
      </c>
    </row>
    <row r="12" spans="1:7" ht="12.75">
      <c r="A12" s="8" t="s">
        <v>9</v>
      </c>
      <c r="B12" s="9" t="s">
        <v>10</v>
      </c>
      <c r="C12" s="10" t="s">
        <v>11</v>
      </c>
      <c r="D12" s="10" t="s">
        <v>12</v>
      </c>
      <c r="E12" s="190" t="s">
        <v>373</v>
      </c>
      <c r="F12" s="190" t="s">
        <v>13</v>
      </c>
      <c r="G12" s="14" t="s">
        <v>373</v>
      </c>
    </row>
    <row r="13" spans="1:7" ht="13.5" thickBot="1">
      <c r="A13" s="15"/>
      <c r="B13" s="16"/>
      <c r="C13" s="17"/>
      <c r="D13" s="17"/>
      <c r="E13" s="21"/>
      <c r="F13" s="21"/>
      <c r="G13" s="20" t="s">
        <v>14</v>
      </c>
    </row>
    <row r="14" spans="1:10" ht="13.5" thickBot="1">
      <c r="A14" s="15">
        <v>1</v>
      </c>
      <c r="B14" s="17">
        <v>2</v>
      </c>
      <c r="C14" s="17">
        <v>3</v>
      </c>
      <c r="D14" s="17">
        <v>4</v>
      </c>
      <c r="E14" s="110">
        <v>5</v>
      </c>
      <c r="F14" s="21">
        <v>6</v>
      </c>
      <c r="G14" s="22">
        <v>7</v>
      </c>
      <c r="J14" s="67"/>
    </row>
    <row r="15" spans="1:10" ht="12.75">
      <c r="A15" s="8"/>
      <c r="B15" s="10"/>
      <c r="C15" s="10"/>
      <c r="D15" s="10"/>
      <c r="E15" s="234"/>
      <c r="F15" s="191"/>
      <c r="G15" s="26"/>
      <c r="J15" s="1"/>
    </row>
    <row r="16" spans="1:10" ht="13.5" thickBot="1">
      <c r="A16" s="8"/>
      <c r="B16" s="10"/>
      <c r="C16" s="10"/>
      <c r="D16" s="27" t="s">
        <v>15</v>
      </c>
      <c r="E16" s="160">
        <f>E18+E25</f>
        <v>242071</v>
      </c>
      <c r="F16" s="192">
        <f>F18+F25</f>
        <v>31180</v>
      </c>
      <c r="G16" s="29">
        <f>F16+E16</f>
        <v>273251</v>
      </c>
      <c r="I16" t="s">
        <v>0</v>
      </c>
      <c r="J16" s="1">
        <f>E16+E71+E193+E256+E339+E468+E588+E653+E709+E759+E839+E907+E1061</f>
        <v>34940411</v>
      </c>
    </row>
    <row r="17" spans="1:10" ht="12.75">
      <c r="A17" s="8"/>
      <c r="B17" s="10"/>
      <c r="C17" s="10"/>
      <c r="D17" s="9" t="s">
        <v>16</v>
      </c>
      <c r="E17" s="56"/>
      <c r="F17" s="144"/>
      <c r="G17" s="26"/>
      <c r="I17" t="s">
        <v>1</v>
      </c>
      <c r="J17" s="1">
        <f>E29+E89+E204+E272+E369+E482+E602+E659+E721+E774+E858+E922+E1025+E1289</f>
        <v>34623462</v>
      </c>
    </row>
    <row r="18" spans="1:7" ht="13.5" thickBot="1">
      <c r="A18" s="31">
        <v>600</v>
      </c>
      <c r="B18" s="27"/>
      <c r="C18" s="27"/>
      <c r="D18" s="28" t="s">
        <v>17</v>
      </c>
      <c r="E18" s="160">
        <f>E19</f>
        <v>241971</v>
      </c>
      <c r="F18" s="192">
        <f>F19</f>
        <v>30520</v>
      </c>
      <c r="G18" s="29">
        <f>F18+E18</f>
        <v>272491</v>
      </c>
    </row>
    <row r="19" spans="1:7" ht="13.5" thickBot="1">
      <c r="A19" s="8"/>
      <c r="B19" s="32">
        <v>60014</v>
      </c>
      <c r="C19" s="32"/>
      <c r="D19" s="33" t="s">
        <v>18</v>
      </c>
      <c r="E19" s="154">
        <f>SUM(E20:E23)</f>
        <v>241971</v>
      </c>
      <c r="F19" s="150">
        <f>SUM(F20:F23)</f>
        <v>30520</v>
      </c>
      <c r="G19" s="36">
        <f>F19+E19</f>
        <v>272491</v>
      </c>
    </row>
    <row r="20" spans="1:7" ht="12.75">
      <c r="A20" s="363"/>
      <c r="B20" s="151"/>
      <c r="C20" s="295" t="s">
        <v>197</v>
      </c>
      <c r="D20" s="159" t="s">
        <v>95</v>
      </c>
      <c r="E20" s="56">
        <v>204193</v>
      </c>
      <c r="F20" s="144">
        <v>23002</v>
      </c>
      <c r="G20" s="227">
        <f>F20+E20</f>
        <v>227195</v>
      </c>
    </row>
    <row r="21" spans="1:7" ht="12.75">
      <c r="A21" s="363"/>
      <c r="B21" s="151"/>
      <c r="C21" s="295" t="s">
        <v>191</v>
      </c>
      <c r="D21" s="159" t="s">
        <v>22</v>
      </c>
      <c r="E21" s="56">
        <v>18000</v>
      </c>
      <c r="F21" s="144">
        <v>6414</v>
      </c>
      <c r="G21" s="227">
        <f>F21+E21</f>
        <v>24414</v>
      </c>
    </row>
    <row r="22" spans="1:7" ht="12.75">
      <c r="A22" s="363"/>
      <c r="B22" s="151"/>
      <c r="C22" s="151"/>
      <c r="D22" s="159" t="s">
        <v>23</v>
      </c>
      <c r="E22" s="56"/>
      <c r="F22" s="144"/>
      <c r="G22" s="227"/>
    </row>
    <row r="23" spans="1:7" ht="12.75">
      <c r="A23" s="363"/>
      <c r="B23" s="151"/>
      <c r="C23" s="295" t="s">
        <v>190</v>
      </c>
      <c r="D23" s="159" t="s">
        <v>19</v>
      </c>
      <c r="E23" s="56">
        <v>19778</v>
      </c>
      <c r="F23" s="144">
        <v>1104</v>
      </c>
      <c r="G23" s="227">
        <f>F23+E23</f>
        <v>20882</v>
      </c>
    </row>
    <row r="24" spans="1:7" ht="12.75">
      <c r="A24" s="363"/>
      <c r="B24" s="151"/>
      <c r="C24" s="295"/>
      <c r="D24" s="159"/>
      <c r="E24" s="56"/>
      <c r="F24" s="144"/>
      <c r="G24" s="227"/>
    </row>
    <row r="25" spans="1:7" ht="13.5" thickBot="1">
      <c r="A25" s="368">
        <v>758</v>
      </c>
      <c r="B25" s="366"/>
      <c r="C25" s="366"/>
      <c r="D25" s="199" t="s">
        <v>24</v>
      </c>
      <c r="E25" s="160">
        <f>E26</f>
        <v>100</v>
      </c>
      <c r="F25" s="192">
        <f>F26</f>
        <v>660</v>
      </c>
      <c r="G25" s="315">
        <f>F25+E25</f>
        <v>760</v>
      </c>
    </row>
    <row r="26" spans="1:7" ht="13.5" thickBot="1">
      <c r="A26" s="363"/>
      <c r="B26" s="369">
        <v>75814</v>
      </c>
      <c r="C26" s="369"/>
      <c r="D26" s="370" t="s">
        <v>25</v>
      </c>
      <c r="E26" s="154">
        <f>E27</f>
        <v>100</v>
      </c>
      <c r="F26" s="150">
        <f>F27</f>
        <v>660</v>
      </c>
      <c r="G26" s="351">
        <f>F26+E26</f>
        <v>760</v>
      </c>
    </row>
    <row r="27" spans="1:7" ht="12.75">
      <c r="A27" s="363"/>
      <c r="B27" s="151"/>
      <c r="C27" s="295" t="s">
        <v>192</v>
      </c>
      <c r="D27" s="159" t="s">
        <v>26</v>
      </c>
      <c r="E27" s="56">
        <v>100</v>
      </c>
      <c r="F27" s="144">
        <v>660</v>
      </c>
      <c r="G27" s="227">
        <f>F27+E27</f>
        <v>760</v>
      </c>
    </row>
    <row r="28" spans="1:7" ht="12.75">
      <c r="A28" s="363"/>
      <c r="B28" s="151"/>
      <c r="C28" s="151"/>
      <c r="D28" s="159"/>
      <c r="E28" s="56"/>
      <c r="F28" s="191"/>
      <c r="G28" s="227"/>
    </row>
    <row r="29" spans="1:8" ht="13.5" thickBot="1">
      <c r="A29" s="363"/>
      <c r="B29" s="151"/>
      <c r="C29" s="151"/>
      <c r="D29" s="366" t="s">
        <v>27</v>
      </c>
      <c r="E29" s="160">
        <f>E31</f>
        <v>3760840</v>
      </c>
      <c r="F29" s="192">
        <f>F31</f>
        <v>31180</v>
      </c>
      <c r="G29" s="315">
        <f>F29+E29</f>
        <v>3792020</v>
      </c>
      <c r="H29" s="43"/>
    </row>
    <row r="30" spans="1:7" ht="12.75">
      <c r="A30" s="363"/>
      <c r="B30" s="151"/>
      <c r="C30" s="151"/>
      <c r="D30" s="159" t="s">
        <v>16</v>
      </c>
      <c r="E30" s="56"/>
      <c r="F30" s="191"/>
      <c r="G30" s="227"/>
    </row>
    <row r="31" spans="1:9" ht="13.5" thickBot="1">
      <c r="A31" s="368">
        <v>600</v>
      </c>
      <c r="B31" s="366"/>
      <c r="C31" s="366"/>
      <c r="D31" s="199" t="s">
        <v>17</v>
      </c>
      <c r="E31" s="160">
        <f>E32</f>
        <v>3760840</v>
      </c>
      <c r="F31" s="160">
        <f>F32</f>
        <v>31180</v>
      </c>
      <c r="G31" s="315">
        <f>G32</f>
        <v>3792020</v>
      </c>
      <c r="I31" s="1"/>
    </row>
    <row r="32" spans="1:7" ht="13.5" thickBot="1">
      <c r="A32" s="363"/>
      <c r="B32" s="145">
        <v>60014</v>
      </c>
      <c r="C32" s="145"/>
      <c r="D32" s="166" t="s">
        <v>18</v>
      </c>
      <c r="E32" s="201">
        <f>SUM(E33:E57)</f>
        <v>3760840</v>
      </c>
      <c r="F32" s="150">
        <f>SUM(F33:F57)</f>
        <v>31180</v>
      </c>
      <c r="G32" s="351">
        <f aca="true" t="shared" si="0" ref="G32:G57">F32+E32</f>
        <v>3792020</v>
      </c>
    </row>
    <row r="33" spans="1:7" ht="12.75">
      <c r="A33" s="363"/>
      <c r="B33" s="151"/>
      <c r="C33" s="151">
        <v>3020</v>
      </c>
      <c r="D33" s="159" t="s">
        <v>28</v>
      </c>
      <c r="E33" s="56">
        <v>29000</v>
      </c>
      <c r="F33" s="144"/>
      <c r="G33" s="227">
        <f t="shared" si="0"/>
        <v>29000</v>
      </c>
    </row>
    <row r="34" spans="1:7" ht="12.75">
      <c r="A34" s="363"/>
      <c r="B34" s="151"/>
      <c r="C34" s="151">
        <v>4010</v>
      </c>
      <c r="D34" s="159" t="s">
        <v>29</v>
      </c>
      <c r="E34" s="56">
        <v>1011258</v>
      </c>
      <c r="F34" s="144">
        <v>14100</v>
      </c>
      <c r="G34" s="227">
        <f t="shared" si="0"/>
        <v>1025358</v>
      </c>
    </row>
    <row r="35" spans="1:7" ht="12.75">
      <c r="A35" s="363"/>
      <c r="B35" s="151"/>
      <c r="C35" s="151">
        <v>4040</v>
      </c>
      <c r="D35" s="159" t="s">
        <v>30</v>
      </c>
      <c r="E35" s="56">
        <v>66710</v>
      </c>
      <c r="F35" s="144"/>
      <c r="G35" s="227">
        <f t="shared" si="0"/>
        <v>66710</v>
      </c>
    </row>
    <row r="36" spans="1:7" ht="12.75">
      <c r="A36" s="363"/>
      <c r="B36" s="151"/>
      <c r="C36" s="151">
        <v>4110</v>
      </c>
      <c r="D36" s="159" t="s">
        <v>31</v>
      </c>
      <c r="E36" s="56">
        <v>156430</v>
      </c>
      <c r="F36" s="144">
        <v>10792</v>
      </c>
      <c r="G36" s="227">
        <f t="shared" si="0"/>
        <v>167222</v>
      </c>
    </row>
    <row r="37" spans="1:7" ht="12.75">
      <c r="A37" s="363"/>
      <c r="B37" s="151"/>
      <c r="C37" s="151">
        <v>4120</v>
      </c>
      <c r="D37" s="159" t="s">
        <v>32</v>
      </c>
      <c r="E37" s="56">
        <v>25082</v>
      </c>
      <c r="F37" s="144"/>
      <c r="G37" s="227">
        <f t="shared" si="0"/>
        <v>25082</v>
      </c>
    </row>
    <row r="38" spans="1:7" ht="12.75">
      <c r="A38" s="363"/>
      <c r="B38" s="151"/>
      <c r="C38" s="151">
        <v>4170</v>
      </c>
      <c r="D38" s="159" t="s">
        <v>229</v>
      </c>
      <c r="E38" s="56">
        <v>82200</v>
      </c>
      <c r="F38" s="144"/>
      <c r="G38" s="227">
        <f t="shared" si="0"/>
        <v>82200</v>
      </c>
    </row>
    <row r="39" spans="1:7" ht="12.75">
      <c r="A39" s="363"/>
      <c r="B39" s="151"/>
      <c r="C39" s="151">
        <v>4210</v>
      </c>
      <c r="D39" s="159" t="s">
        <v>33</v>
      </c>
      <c r="E39" s="56">
        <v>1120000</v>
      </c>
      <c r="F39" s="144"/>
      <c r="G39" s="227">
        <f t="shared" si="0"/>
        <v>1120000</v>
      </c>
    </row>
    <row r="40" spans="1:7" ht="12.75">
      <c r="A40" s="363"/>
      <c r="B40" s="151"/>
      <c r="C40" s="151">
        <v>4260</v>
      </c>
      <c r="D40" s="159" t="s">
        <v>34</v>
      </c>
      <c r="E40" s="56">
        <v>68000</v>
      </c>
      <c r="F40" s="144"/>
      <c r="G40" s="227">
        <f t="shared" si="0"/>
        <v>68000</v>
      </c>
    </row>
    <row r="41" spans="1:7" ht="12.75">
      <c r="A41" s="363"/>
      <c r="B41" s="151"/>
      <c r="C41" s="151">
        <v>4270</v>
      </c>
      <c r="D41" s="159" t="s">
        <v>35</v>
      </c>
      <c r="E41" s="56">
        <v>462000</v>
      </c>
      <c r="F41" s="144">
        <v>6288</v>
      </c>
      <c r="G41" s="227">
        <f t="shared" si="0"/>
        <v>468288</v>
      </c>
    </row>
    <row r="42" spans="1:7" ht="12.75">
      <c r="A42" s="363"/>
      <c r="B42" s="151"/>
      <c r="C42" s="151">
        <v>4280</v>
      </c>
      <c r="D42" s="159" t="s">
        <v>36</v>
      </c>
      <c r="E42" s="56">
        <v>2000</v>
      </c>
      <c r="F42" s="144"/>
      <c r="G42" s="227">
        <f t="shared" si="0"/>
        <v>2000</v>
      </c>
    </row>
    <row r="43" spans="1:7" ht="12.75">
      <c r="A43" s="363"/>
      <c r="B43" s="151"/>
      <c r="C43" s="151">
        <v>4300</v>
      </c>
      <c r="D43" s="159" t="s">
        <v>37</v>
      </c>
      <c r="E43" s="56">
        <v>30000</v>
      </c>
      <c r="F43" s="144"/>
      <c r="G43" s="227">
        <f t="shared" si="0"/>
        <v>30000</v>
      </c>
    </row>
    <row r="44" spans="1:7" ht="12.75">
      <c r="A44" s="363"/>
      <c r="B44" s="151"/>
      <c r="C44" s="151">
        <v>4350</v>
      </c>
      <c r="D44" s="159" t="s">
        <v>283</v>
      </c>
      <c r="E44" s="56">
        <v>2600</v>
      </c>
      <c r="F44" s="144"/>
      <c r="G44" s="227">
        <f t="shared" si="0"/>
        <v>2600</v>
      </c>
    </row>
    <row r="45" spans="1:7" ht="12.75">
      <c r="A45" s="363"/>
      <c r="B45" s="151"/>
      <c r="C45" s="151">
        <v>4360</v>
      </c>
      <c r="D45" s="159" t="s">
        <v>284</v>
      </c>
      <c r="E45" s="56">
        <v>5500</v>
      </c>
      <c r="F45" s="144"/>
      <c r="G45" s="227">
        <f t="shared" si="0"/>
        <v>5500</v>
      </c>
    </row>
    <row r="46" spans="1:7" ht="12.75">
      <c r="A46" s="363"/>
      <c r="B46" s="151"/>
      <c r="C46" s="151">
        <v>4370</v>
      </c>
      <c r="D46" s="159" t="s">
        <v>285</v>
      </c>
      <c r="E46" s="56">
        <v>12000</v>
      </c>
      <c r="F46" s="144"/>
      <c r="G46" s="227">
        <f t="shared" si="0"/>
        <v>12000</v>
      </c>
    </row>
    <row r="47" spans="1:7" ht="12.75">
      <c r="A47" s="363"/>
      <c r="B47" s="151"/>
      <c r="C47" s="151">
        <v>4410</v>
      </c>
      <c r="D47" s="159" t="s">
        <v>38</v>
      </c>
      <c r="E47" s="56">
        <v>6000</v>
      </c>
      <c r="F47" s="144"/>
      <c r="G47" s="227">
        <f t="shared" si="0"/>
        <v>6000</v>
      </c>
    </row>
    <row r="48" spans="1:7" ht="12.75">
      <c r="A48" s="363"/>
      <c r="B48" s="151"/>
      <c r="C48" s="151">
        <v>4430</v>
      </c>
      <c r="D48" s="159" t="s">
        <v>39</v>
      </c>
      <c r="E48" s="56">
        <v>39000</v>
      </c>
      <c r="F48" s="144"/>
      <c r="G48" s="227">
        <f t="shared" si="0"/>
        <v>39000</v>
      </c>
    </row>
    <row r="49" spans="1:7" ht="12.75">
      <c r="A49" s="363"/>
      <c r="B49" s="151"/>
      <c r="C49" s="151">
        <v>4440</v>
      </c>
      <c r="D49" s="159" t="s">
        <v>40</v>
      </c>
      <c r="E49" s="56">
        <v>31731</v>
      </c>
      <c r="F49" s="144"/>
      <c r="G49" s="227">
        <f t="shared" si="0"/>
        <v>31731</v>
      </c>
    </row>
    <row r="50" spans="1:7" ht="12.75">
      <c r="A50" s="363"/>
      <c r="B50" s="151"/>
      <c r="C50" s="151">
        <v>4480</v>
      </c>
      <c r="D50" s="159" t="s">
        <v>41</v>
      </c>
      <c r="E50" s="56">
        <v>30800</v>
      </c>
      <c r="F50" s="144"/>
      <c r="G50" s="227">
        <f t="shared" si="0"/>
        <v>30800</v>
      </c>
    </row>
    <row r="51" spans="1:7" ht="12.75">
      <c r="A51" s="363"/>
      <c r="B51" s="151"/>
      <c r="C51" s="151">
        <v>4500</v>
      </c>
      <c r="D51" s="159" t="s">
        <v>286</v>
      </c>
      <c r="E51" s="56">
        <v>3500</v>
      </c>
      <c r="F51" s="144"/>
      <c r="G51" s="227">
        <f t="shared" si="0"/>
        <v>3500</v>
      </c>
    </row>
    <row r="52" spans="1:7" ht="12.75">
      <c r="A52" s="363"/>
      <c r="B52" s="151"/>
      <c r="C52" s="151">
        <v>4510</v>
      </c>
      <c r="D52" s="159" t="s">
        <v>42</v>
      </c>
      <c r="E52" s="56">
        <v>2829</v>
      </c>
      <c r="F52" s="144"/>
      <c r="G52" s="227">
        <f t="shared" si="0"/>
        <v>2829</v>
      </c>
    </row>
    <row r="53" spans="1:7" ht="12.75">
      <c r="A53" s="363"/>
      <c r="B53" s="151"/>
      <c r="C53" s="151">
        <v>4520</v>
      </c>
      <c r="D53" s="159" t="s">
        <v>209</v>
      </c>
      <c r="E53" s="56">
        <v>2000</v>
      </c>
      <c r="F53" s="144"/>
      <c r="G53" s="227">
        <f t="shared" si="0"/>
        <v>2000</v>
      </c>
    </row>
    <row r="54" spans="1:7" ht="12.75">
      <c r="A54" s="363"/>
      <c r="B54" s="151"/>
      <c r="C54" s="151">
        <v>4530</v>
      </c>
      <c r="D54" s="159" t="s">
        <v>262</v>
      </c>
      <c r="E54" s="56">
        <v>0</v>
      </c>
      <c r="F54" s="144"/>
      <c r="G54" s="227">
        <f t="shared" si="0"/>
        <v>0</v>
      </c>
    </row>
    <row r="55" spans="1:7" ht="12.75">
      <c r="A55" s="363"/>
      <c r="B55" s="151"/>
      <c r="C55" s="151">
        <v>4580</v>
      </c>
      <c r="D55" s="159" t="s">
        <v>26</v>
      </c>
      <c r="E55" s="56">
        <v>2000</v>
      </c>
      <c r="F55" s="144"/>
      <c r="G55" s="227">
        <f t="shared" si="0"/>
        <v>2000</v>
      </c>
    </row>
    <row r="56" spans="1:7" ht="12.75">
      <c r="A56" s="363"/>
      <c r="B56" s="151"/>
      <c r="C56" s="151">
        <v>6050</v>
      </c>
      <c r="D56" s="159" t="s">
        <v>43</v>
      </c>
      <c r="E56" s="56">
        <v>369000</v>
      </c>
      <c r="F56" s="144"/>
      <c r="G56" s="227">
        <f t="shared" si="0"/>
        <v>369000</v>
      </c>
    </row>
    <row r="57" spans="1:7" ht="12.75">
      <c r="A57" s="363"/>
      <c r="B57" s="151"/>
      <c r="C57" s="151">
        <v>6060</v>
      </c>
      <c r="D57" s="159" t="s">
        <v>225</v>
      </c>
      <c r="E57" s="56">
        <v>201200</v>
      </c>
      <c r="F57" s="144"/>
      <c r="G57" s="227">
        <f t="shared" si="0"/>
        <v>201200</v>
      </c>
    </row>
    <row r="58" spans="1:7" ht="13.5" thickBot="1">
      <c r="A58" s="365"/>
      <c r="B58" s="145"/>
      <c r="C58" s="145"/>
      <c r="D58" s="166"/>
      <c r="E58" s="148"/>
      <c r="F58" s="193"/>
      <c r="G58" s="442"/>
    </row>
    <row r="59" spans="1:7" ht="12.75">
      <c r="A59" s="70"/>
      <c r="B59" s="70"/>
      <c r="C59" s="70"/>
      <c r="D59" s="71"/>
      <c r="E59" s="136"/>
      <c r="G59" s="43"/>
    </row>
    <row r="60" spans="1:7" ht="12.75">
      <c r="A60" s="70"/>
      <c r="B60" s="70"/>
      <c r="C60" s="70"/>
      <c r="D60" s="71"/>
      <c r="G60" s="43"/>
    </row>
    <row r="61" spans="1:7" ht="12.75">
      <c r="A61" s="70"/>
      <c r="B61" s="70"/>
      <c r="C61" s="70"/>
      <c r="D61" s="71"/>
      <c r="E61" s="484"/>
      <c r="F61" s="484"/>
      <c r="G61" s="484"/>
    </row>
    <row r="62" spans="1:7" ht="12.75">
      <c r="A62" s="70"/>
      <c r="B62" s="70"/>
      <c r="C62" s="70"/>
      <c r="D62" s="71"/>
      <c r="E62" s="439"/>
      <c r="G62" s="439" t="s">
        <v>226</v>
      </c>
    </row>
    <row r="63" spans="1:7" ht="12.75">
      <c r="A63" s="482" t="s">
        <v>44</v>
      </c>
      <c r="B63" s="482"/>
      <c r="C63" s="482"/>
      <c r="D63" s="482"/>
      <c r="E63" s="482"/>
      <c r="F63" s="482"/>
      <c r="G63" s="482"/>
    </row>
    <row r="64" spans="1:7" ht="12.75">
      <c r="A64" s="438"/>
      <c r="B64" s="438"/>
      <c r="C64" s="438"/>
      <c r="D64" s="438"/>
      <c r="E64" s="438"/>
      <c r="F64" s="460"/>
      <c r="G64" s="438"/>
    </row>
    <row r="65" spans="1:7" ht="13.5" thickBot="1">
      <c r="A65" s="488" t="s">
        <v>45</v>
      </c>
      <c r="B65" s="488"/>
      <c r="C65" s="488"/>
      <c r="D65" s="488"/>
      <c r="E65" s="488"/>
      <c r="F65" s="488"/>
      <c r="G65" s="488"/>
    </row>
    <row r="66" spans="1:7" ht="12.75">
      <c r="A66" s="360"/>
      <c r="B66" s="361"/>
      <c r="C66" s="361"/>
      <c r="D66" s="361"/>
      <c r="E66" s="189" t="s">
        <v>8</v>
      </c>
      <c r="F66" s="189"/>
      <c r="G66" s="362" t="s">
        <v>8</v>
      </c>
    </row>
    <row r="67" spans="1:7" ht="12.75">
      <c r="A67" s="363" t="s">
        <v>9</v>
      </c>
      <c r="B67" s="159" t="s">
        <v>10</v>
      </c>
      <c r="C67" s="151" t="s">
        <v>11</v>
      </c>
      <c r="D67" s="151" t="s">
        <v>12</v>
      </c>
      <c r="E67" s="190" t="s">
        <v>373</v>
      </c>
      <c r="F67" s="190" t="s">
        <v>13</v>
      </c>
      <c r="G67" s="364" t="s">
        <v>373</v>
      </c>
    </row>
    <row r="68" spans="1:7" ht="13.5" thickBot="1">
      <c r="A68" s="365"/>
      <c r="B68" s="166"/>
      <c r="C68" s="145"/>
      <c r="D68" s="145"/>
      <c r="E68" s="21"/>
      <c r="F68" s="21"/>
      <c r="G68" s="22" t="s">
        <v>14</v>
      </c>
    </row>
    <row r="69" spans="1:7" ht="13.5" thickBot="1">
      <c r="A69" s="365">
        <v>1</v>
      </c>
      <c r="B69" s="145">
        <v>2</v>
      </c>
      <c r="C69" s="145">
        <v>3</v>
      </c>
      <c r="D69" s="145">
        <v>4</v>
      </c>
      <c r="E69" s="110">
        <v>5</v>
      </c>
      <c r="F69" s="51">
        <v>6</v>
      </c>
      <c r="G69" s="21">
        <v>7</v>
      </c>
    </row>
    <row r="70" spans="1:7" ht="12.75">
      <c r="A70" s="363"/>
      <c r="B70" s="151"/>
      <c r="C70" s="151"/>
      <c r="D70" s="151"/>
      <c r="E70" s="234"/>
      <c r="G70" s="191"/>
    </row>
    <row r="71" spans="1:8" ht="13.5" thickBot="1">
      <c r="A71" s="363"/>
      <c r="B71" s="151"/>
      <c r="C71" s="151"/>
      <c r="D71" s="366" t="s">
        <v>46</v>
      </c>
      <c r="E71" s="160">
        <f>E73+E78+E82</f>
        <v>31964</v>
      </c>
      <c r="F71" s="194">
        <f>F73+F78+F82</f>
        <v>0</v>
      </c>
      <c r="G71" s="192">
        <f>F71+E71</f>
        <v>31964</v>
      </c>
      <c r="H71" s="1"/>
    </row>
    <row r="72" spans="1:7" ht="12.75">
      <c r="A72" s="363"/>
      <c r="B72" s="151"/>
      <c r="C72" s="151"/>
      <c r="D72" s="367" t="s">
        <v>16</v>
      </c>
      <c r="E72" s="56"/>
      <c r="F72" s="72"/>
      <c r="G72" s="144"/>
    </row>
    <row r="73" spans="1:7" ht="13.5" thickBot="1">
      <c r="A73" s="368">
        <v>700</v>
      </c>
      <c r="B73" s="366"/>
      <c r="C73" s="366"/>
      <c r="D73" s="199" t="s">
        <v>20</v>
      </c>
      <c r="E73" s="160">
        <f>E74</f>
        <v>22911</v>
      </c>
      <c r="F73" s="194">
        <f>F74</f>
        <v>0</v>
      </c>
      <c r="G73" s="192">
        <f>F73+E73</f>
        <v>22911</v>
      </c>
    </row>
    <row r="74" spans="1:7" ht="13.5" thickBot="1">
      <c r="A74" s="363"/>
      <c r="B74" s="369">
        <v>70005</v>
      </c>
      <c r="C74" s="369"/>
      <c r="D74" s="370" t="s">
        <v>21</v>
      </c>
      <c r="E74" s="154">
        <f>E76</f>
        <v>22911</v>
      </c>
      <c r="F74" s="195">
        <f>F76</f>
        <v>0</v>
      </c>
      <c r="G74" s="201">
        <f>F74+E74</f>
        <v>22911</v>
      </c>
    </row>
    <row r="75" spans="1:7" ht="12.75">
      <c r="A75" s="363"/>
      <c r="B75" s="151"/>
      <c r="C75" s="295" t="s">
        <v>191</v>
      </c>
      <c r="D75" s="159" t="s">
        <v>22</v>
      </c>
      <c r="E75" s="56"/>
      <c r="F75" s="72"/>
      <c r="G75" s="144"/>
    </row>
    <row r="76" spans="1:7" ht="12.75">
      <c r="A76" s="363"/>
      <c r="B76" s="151"/>
      <c r="C76" s="151"/>
      <c r="D76" s="159" t="s">
        <v>23</v>
      </c>
      <c r="E76" s="56">
        <v>22911</v>
      </c>
      <c r="F76" s="72"/>
      <c r="G76" s="144">
        <f>F76+E76</f>
        <v>22911</v>
      </c>
    </row>
    <row r="77" spans="1:7" ht="12.75">
      <c r="A77" s="363"/>
      <c r="B77" s="151"/>
      <c r="C77" s="151"/>
      <c r="D77" s="159"/>
      <c r="E77" s="56"/>
      <c r="F77" s="72"/>
      <c r="G77" s="144"/>
    </row>
    <row r="78" spans="1:7" ht="13.5" thickBot="1">
      <c r="A78" s="368">
        <v>758</v>
      </c>
      <c r="B78" s="366"/>
      <c r="C78" s="366"/>
      <c r="D78" s="199" t="s">
        <v>24</v>
      </c>
      <c r="E78" s="160">
        <f>E79</f>
        <v>1000</v>
      </c>
      <c r="F78" s="194">
        <f>F79</f>
        <v>0</v>
      </c>
      <c r="G78" s="192">
        <f>F78+E78</f>
        <v>1000</v>
      </c>
    </row>
    <row r="79" spans="1:7" ht="13.5" thickBot="1">
      <c r="A79" s="363"/>
      <c r="B79" s="145">
        <v>75814</v>
      </c>
      <c r="C79" s="145"/>
      <c r="D79" s="166" t="s">
        <v>25</v>
      </c>
      <c r="E79" s="154">
        <f>E80</f>
        <v>1000</v>
      </c>
      <c r="F79" s="195">
        <f>F80</f>
        <v>0</v>
      </c>
      <c r="G79" s="201">
        <f>F79+E79</f>
        <v>1000</v>
      </c>
    </row>
    <row r="80" spans="1:7" ht="12.75">
      <c r="A80" s="363"/>
      <c r="B80" s="151"/>
      <c r="C80" s="295" t="s">
        <v>192</v>
      </c>
      <c r="D80" s="159" t="s">
        <v>26</v>
      </c>
      <c r="E80" s="56">
        <v>1000</v>
      </c>
      <c r="F80" s="72"/>
      <c r="G80" s="144">
        <f>F80+E80</f>
        <v>1000</v>
      </c>
    </row>
    <row r="81" spans="1:7" ht="12.75">
      <c r="A81" s="363"/>
      <c r="B81" s="151"/>
      <c r="C81" s="151"/>
      <c r="D81" s="159"/>
      <c r="E81" s="56"/>
      <c r="F81" s="72"/>
      <c r="G81" s="144"/>
    </row>
    <row r="82" spans="1:7" ht="13.5" thickBot="1">
      <c r="A82" s="368">
        <v>801</v>
      </c>
      <c r="B82" s="366"/>
      <c r="C82" s="366"/>
      <c r="D82" s="199" t="s">
        <v>47</v>
      </c>
      <c r="E82" s="160">
        <f>E83</f>
        <v>8053</v>
      </c>
      <c r="F82" s="194">
        <f>F83</f>
        <v>0</v>
      </c>
      <c r="G82" s="192">
        <f>F82+E82</f>
        <v>8053</v>
      </c>
    </row>
    <row r="83" spans="1:7" ht="13.5" thickBot="1">
      <c r="A83" s="371"/>
      <c r="B83" s="369">
        <v>80120</v>
      </c>
      <c r="C83" s="369"/>
      <c r="D83" s="370" t="s">
        <v>48</v>
      </c>
      <c r="E83" s="154">
        <f>SUM(E84:E86)</f>
        <v>8053</v>
      </c>
      <c r="F83" s="154">
        <f>SUM(F84:F86)</f>
        <v>0</v>
      </c>
      <c r="G83" s="201">
        <f>F83+E83</f>
        <v>8053</v>
      </c>
    </row>
    <row r="84" spans="1:7" ht="12.75">
      <c r="A84" s="371"/>
      <c r="B84" s="151"/>
      <c r="C84" s="295" t="s">
        <v>197</v>
      </c>
      <c r="D84" s="159" t="s">
        <v>458</v>
      </c>
      <c r="E84" s="56">
        <v>0</v>
      </c>
      <c r="F84" s="136">
        <v>1710</v>
      </c>
      <c r="G84" s="144">
        <f>F84+E84</f>
        <v>1710</v>
      </c>
    </row>
    <row r="85" spans="1:7" ht="12.75">
      <c r="A85" s="371"/>
      <c r="B85" s="151"/>
      <c r="C85" s="295" t="s">
        <v>193</v>
      </c>
      <c r="D85" s="159" t="s">
        <v>49</v>
      </c>
      <c r="E85" s="56">
        <v>1710</v>
      </c>
      <c r="F85" s="72">
        <v>-1710</v>
      </c>
      <c r="G85" s="144">
        <f>F85+E85</f>
        <v>0</v>
      </c>
    </row>
    <row r="86" spans="1:7" ht="12.75">
      <c r="A86" s="371"/>
      <c r="B86" s="151"/>
      <c r="C86" s="295" t="s">
        <v>190</v>
      </c>
      <c r="D86" s="159" t="s">
        <v>363</v>
      </c>
      <c r="E86" s="56">
        <v>6343</v>
      </c>
      <c r="F86" s="72"/>
      <c r="G86" s="144">
        <f>E86+F86</f>
        <v>6343</v>
      </c>
    </row>
    <row r="87" spans="1:7" ht="12.75">
      <c r="A87" s="371"/>
      <c r="B87" s="151"/>
      <c r="C87" s="295"/>
      <c r="D87" s="170"/>
      <c r="E87" s="56"/>
      <c r="F87" s="72"/>
      <c r="G87" s="144" t="s">
        <v>389</v>
      </c>
    </row>
    <row r="88" spans="1:7" ht="12.75">
      <c r="A88" s="363"/>
      <c r="B88" s="151"/>
      <c r="C88" s="295"/>
      <c r="D88" s="159"/>
      <c r="E88" s="56"/>
      <c r="F88" s="72"/>
      <c r="G88" s="144"/>
    </row>
    <row r="89" spans="1:8" ht="13.5" thickBot="1">
      <c r="A89" s="363"/>
      <c r="B89" s="151"/>
      <c r="C89" s="151"/>
      <c r="D89" s="366" t="s">
        <v>50</v>
      </c>
      <c r="E89" s="160">
        <f>E91+E167+E148</f>
        <v>2822181</v>
      </c>
      <c r="F89" s="160">
        <f>F91+F167+F148</f>
        <v>0</v>
      </c>
      <c r="G89" s="160">
        <f>G91+G167+G148</f>
        <v>2822181</v>
      </c>
      <c r="H89" s="43"/>
    </row>
    <row r="90" spans="1:7" ht="12.75">
      <c r="A90" s="363"/>
      <c r="B90" s="151"/>
      <c r="C90" s="151"/>
      <c r="D90" s="159" t="s">
        <v>16</v>
      </c>
      <c r="E90" s="56"/>
      <c r="F90" s="72"/>
      <c r="G90" s="144"/>
    </row>
    <row r="91" spans="1:9" ht="13.5" thickBot="1">
      <c r="A91" s="368">
        <v>801</v>
      </c>
      <c r="B91" s="366"/>
      <c r="C91" s="366"/>
      <c r="D91" s="199" t="s">
        <v>47</v>
      </c>
      <c r="E91" s="160">
        <f>E92+E118+E142+E138</f>
        <v>2687868</v>
      </c>
      <c r="F91" s="160">
        <f>F92+F118+F142+F138</f>
        <v>0</v>
      </c>
      <c r="G91" s="160">
        <f>G92+G118+G142+G138</f>
        <v>2687868</v>
      </c>
      <c r="I91" s="1"/>
    </row>
    <row r="92" spans="1:7" ht="13.5" thickBot="1">
      <c r="A92" s="363"/>
      <c r="B92" s="145">
        <v>80120</v>
      </c>
      <c r="C92" s="145"/>
      <c r="D92" s="166" t="s">
        <v>48</v>
      </c>
      <c r="E92" s="154">
        <f>SUM(E93:E116)</f>
        <v>1961128</v>
      </c>
      <c r="F92" s="195">
        <f>SUM(F93:F116)</f>
        <v>0</v>
      </c>
      <c r="G92" s="201">
        <f>F92+E92</f>
        <v>1961128</v>
      </c>
    </row>
    <row r="93" spans="1:8" ht="12.75">
      <c r="A93" s="363"/>
      <c r="B93" s="151"/>
      <c r="C93" s="151">
        <v>3020</v>
      </c>
      <c r="D93" s="159" t="s">
        <v>28</v>
      </c>
      <c r="E93" s="56">
        <v>6807</v>
      </c>
      <c r="F93" s="72"/>
      <c r="G93" s="144">
        <f aca="true" t="shared" si="1" ref="G93:G116">F93+E93</f>
        <v>6807</v>
      </c>
      <c r="H93" s="1"/>
    </row>
    <row r="94" spans="1:7" ht="12.75">
      <c r="A94" s="363"/>
      <c r="B94" s="151"/>
      <c r="C94" s="151">
        <v>4010</v>
      </c>
      <c r="D94" s="159" t="s">
        <v>29</v>
      </c>
      <c r="E94" s="56">
        <v>1296605</v>
      </c>
      <c r="F94" s="72"/>
      <c r="G94" s="144">
        <f t="shared" si="1"/>
        <v>1296605</v>
      </c>
    </row>
    <row r="95" spans="1:9" ht="12.75">
      <c r="A95" s="363"/>
      <c r="B95" s="151"/>
      <c r="C95" s="151">
        <v>4040</v>
      </c>
      <c r="D95" s="159" t="s">
        <v>30</v>
      </c>
      <c r="E95" s="56">
        <v>98990</v>
      </c>
      <c r="F95" s="72"/>
      <c r="G95" s="144">
        <f t="shared" si="1"/>
        <v>98990</v>
      </c>
      <c r="I95" s="1"/>
    </row>
    <row r="96" spans="1:7" ht="12.75">
      <c r="A96" s="363"/>
      <c r="B96" s="151"/>
      <c r="C96" s="151">
        <v>4110</v>
      </c>
      <c r="D96" s="159" t="s">
        <v>31</v>
      </c>
      <c r="E96" s="56">
        <v>236430</v>
      </c>
      <c r="F96" s="72"/>
      <c r="G96" s="144">
        <f t="shared" si="1"/>
        <v>236430</v>
      </c>
    </row>
    <row r="97" spans="1:7" ht="12.75">
      <c r="A97" s="363"/>
      <c r="B97" s="151"/>
      <c r="C97" s="151">
        <v>4120</v>
      </c>
      <c r="D97" s="159" t="s">
        <v>32</v>
      </c>
      <c r="E97" s="56">
        <v>33151</v>
      </c>
      <c r="F97" s="72"/>
      <c r="G97" s="144">
        <f t="shared" si="1"/>
        <v>33151</v>
      </c>
    </row>
    <row r="98" spans="1:7" ht="12.75">
      <c r="A98" s="363"/>
      <c r="B98" s="151"/>
      <c r="C98" s="151">
        <v>4170</v>
      </c>
      <c r="D98" s="159" t="s">
        <v>229</v>
      </c>
      <c r="E98" s="56">
        <v>3000</v>
      </c>
      <c r="F98" s="72"/>
      <c r="G98" s="144">
        <f t="shared" si="1"/>
        <v>3000</v>
      </c>
    </row>
    <row r="99" spans="1:7" ht="12.75">
      <c r="A99" s="363"/>
      <c r="B99" s="151"/>
      <c r="C99" s="151">
        <v>4210</v>
      </c>
      <c r="D99" s="159" t="s">
        <v>33</v>
      </c>
      <c r="E99" s="56">
        <v>20715</v>
      </c>
      <c r="F99" s="72"/>
      <c r="G99" s="144">
        <f t="shared" si="1"/>
        <v>20715</v>
      </c>
    </row>
    <row r="100" spans="1:7" ht="12.75">
      <c r="A100" s="363"/>
      <c r="B100" s="151"/>
      <c r="C100" s="151">
        <v>4240</v>
      </c>
      <c r="D100" s="159" t="s">
        <v>51</v>
      </c>
      <c r="E100" s="56">
        <v>6060</v>
      </c>
      <c r="F100" s="72"/>
      <c r="G100" s="144">
        <f t="shared" si="1"/>
        <v>6060</v>
      </c>
    </row>
    <row r="101" spans="1:7" ht="12.75">
      <c r="A101" s="363"/>
      <c r="B101" s="151"/>
      <c r="C101" s="151">
        <v>4260</v>
      </c>
      <c r="D101" s="159" t="s">
        <v>34</v>
      </c>
      <c r="E101" s="56">
        <v>76480</v>
      </c>
      <c r="F101" s="72"/>
      <c r="G101" s="144">
        <f t="shared" si="1"/>
        <v>76480</v>
      </c>
    </row>
    <row r="102" spans="1:7" ht="12.75">
      <c r="A102" s="363"/>
      <c r="B102" s="151"/>
      <c r="C102" s="151">
        <v>4270</v>
      </c>
      <c r="D102" s="159" t="s">
        <v>35</v>
      </c>
      <c r="E102" s="56">
        <v>53927</v>
      </c>
      <c r="F102" s="72"/>
      <c r="G102" s="144">
        <f t="shared" si="1"/>
        <v>53927</v>
      </c>
    </row>
    <row r="103" spans="1:7" ht="12.75">
      <c r="A103" s="363"/>
      <c r="B103" s="151"/>
      <c r="C103" s="151">
        <v>4280</v>
      </c>
      <c r="D103" s="159" t="s">
        <v>36</v>
      </c>
      <c r="E103" s="56">
        <v>600</v>
      </c>
      <c r="F103" s="72"/>
      <c r="G103" s="144">
        <f t="shared" si="1"/>
        <v>600</v>
      </c>
    </row>
    <row r="104" spans="1:7" ht="12.75">
      <c r="A104" s="443"/>
      <c r="B104" s="159"/>
      <c r="C104" s="151">
        <v>4300</v>
      </c>
      <c r="D104" s="159" t="s">
        <v>37</v>
      </c>
      <c r="E104" s="56">
        <v>15008</v>
      </c>
      <c r="F104" s="72"/>
      <c r="G104" s="144">
        <f t="shared" si="1"/>
        <v>15008</v>
      </c>
    </row>
    <row r="105" spans="1:7" ht="12.75">
      <c r="A105" s="443"/>
      <c r="B105" s="159"/>
      <c r="C105" s="151">
        <v>4350</v>
      </c>
      <c r="D105" s="159" t="s">
        <v>228</v>
      </c>
      <c r="E105" s="56">
        <v>726</v>
      </c>
      <c r="F105" s="72"/>
      <c r="G105" s="144">
        <f t="shared" si="1"/>
        <v>726</v>
      </c>
    </row>
    <row r="106" spans="1:7" ht="12.75">
      <c r="A106" s="443"/>
      <c r="B106" s="159"/>
      <c r="C106" s="151">
        <v>4360</v>
      </c>
      <c r="D106" s="159" t="s">
        <v>284</v>
      </c>
      <c r="E106" s="56">
        <v>0</v>
      </c>
      <c r="F106" s="72"/>
      <c r="G106" s="144">
        <f t="shared" si="1"/>
        <v>0</v>
      </c>
    </row>
    <row r="107" spans="1:7" ht="12.75">
      <c r="A107" s="443"/>
      <c r="B107" s="159"/>
      <c r="C107" s="151">
        <v>4370</v>
      </c>
      <c r="D107" s="159" t="s">
        <v>285</v>
      </c>
      <c r="E107" s="56">
        <v>5100</v>
      </c>
      <c r="F107" s="72"/>
      <c r="G107" s="144">
        <f t="shared" si="1"/>
        <v>5100</v>
      </c>
    </row>
    <row r="108" spans="1:7" ht="12.75">
      <c r="A108" s="443"/>
      <c r="B108" s="159"/>
      <c r="C108" s="151">
        <v>4410</v>
      </c>
      <c r="D108" s="159" t="s">
        <v>38</v>
      </c>
      <c r="E108" s="56">
        <v>2500</v>
      </c>
      <c r="F108" s="72"/>
      <c r="G108" s="144">
        <f t="shared" si="1"/>
        <v>2500</v>
      </c>
    </row>
    <row r="109" spans="1:7" ht="12.75">
      <c r="A109" s="443"/>
      <c r="B109" s="159"/>
      <c r="C109" s="151">
        <v>4430</v>
      </c>
      <c r="D109" s="159" t="s">
        <v>39</v>
      </c>
      <c r="E109" s="56">
        <v>9700</v>
      </c>
      <c r="F109" s="72"/>
      <c r="G109" s="144">
        <f t="shared" si="1"/>
        <v>9700</v>
      </c>
    </row>
    <row r="110" spans="1:7" ht="12.75">
      <c r="A110" s="443"/>
      <c r="B110" s="159"/>
      <c r="C110" s="151">
        <v>4440</v>
      </c>
      <c r="D110" s="159" t="s">
        <v>40</v>
      </c>
      <c r="E110" s="56">
        <v>84128</v>
      </c>
      <c r="F110" s="72"/>
      <c r="G110" s="144">
        <f t="shared" si="1"/>
        <v>84128</v>
      </c>
    </row>
    <row r="111" spans="1:7" ht="12.75">
      <c r="A111" s="443"/>
      <c r="B111" s="159"/>
      <c r="C111" s="151">
        <v>4480</v>
      </c>
      <c r="D111" s="159" t="s">
        <v>41</v>
      </c>
      <c r="E111" s="56">
        <v>531</v>
      </c>
      <c r="F111" s="72"/>
      <c r="G111" s="144">
        <f t="shared" si="1"/>
        <v>531</v>
      </c>
    </row>
    <row r="112" spans="1:7" ht="12.75">
      <c r="A112" s="443"/>
      <c r="B112" s="159"/>
      <c r="C112" s="151">
        <v>4700</v>
      </c>
      <c r="D112" s="159" t="s">
        <v>362</v>
      </c>
      <c r="E112" s="56">
        <v>1000</v>
      </c>
      <c r="F112" s="72"/>
      <c r="G112" s="144">
        <f t="shared" si="1"/>
        <v>1000</v>
      </c>
    </row>
    <row r="113" spans="1:7" ht="12.75">
      <c r="A113" s="443"/>
      <c r="B113" s="159"/>
      <c r="C113" s="151">
        <v>4740</v>
      </c>
      <c r="D113" s="159" t="s">
        <v>287</v>
      </c>
      <c r="E113" s="56">
        <v>9120</v>
      </c>
      <c r="F113" s="72"/>
      <c r="G113" s="144">
        <f t="shared" si="1"/>
        <v>9120</v>
      </c>
    </row>
    <row r="114" spans="1:7" ht="12.75">
      <c r="A114" s="443"/>
      <c r="B114" s="159"/>
      <c r="C114" s="151">
        <v>4750</v>
      </c>
      <c r="D114" s="159" t="s">
        <v>288</v>
      </c>
      <c r="E114" s="56">
        <v>550</v>
      </c>
      <c r="F114" s="72"/>
      <c r="G114" s="144">
        <f t="shared" si="1"/>
        <v>550</v>
      </c>
    </row>
    <row r="115" spans="1:7" ht="12.75">
      <c r="A115" s="443"/>
      <c r="B115" s="159"/>
      <c r="C115" s="151">
        <v>6050</v>
      </c>
      <c r="D115" s="159" t="s">
        <v>43</v>
      </c>
      <c r="E115" s="56">
        <v>0</v>
      </c>
      <c r="F115" s="72"/>
      <c r="G115" s="144">
        <f t="shared" si="1"/>
        <v>0</v>
      </c>
    </row>
    <row r="116" spans="1:7" ht="12.75">
      <c r="A116" s="443"/>
      <c r="B116" s="159"/>
      <c r="C116" s="151">
        <v>6060</v>
      </c>
      <c r="D116" s="159" t="s">
        <v>225</v>
      </c>
      <c r="E116" s="56">
        <v>0</v>
      </c>
      <c r="F116" s="72">
        <v>0</v>
      </c>
      <c r="G116" s="144">
        <f t="shared" si="1"/>
        <v>0</v>
      </c>
    </row>
    <row r="117" spans="1:7" ht="12.75">
      <c r="A117" s="363"/>
      <c r="B117" s="151"/>
      <c r="C117" s="151"/>
      <c r="D117" s="159"/>
      <c r="E117" s="56"/>
      <c r="F117" s="72"/>
      <c r="G117" s="144"/>
    </row>
    <row r="118" spans="1:7" ht="13.5" thickBot="1">
      <c r="A118" s="363"/>
      <c r="B118" s="145">
        <v>80130</v>
      </c>
      <c r="C118" s="145"/>
      <c r="D118" s="166" t="s">
        <v>52</v>
      </c>
      <c r="E118" s="148">
        <f>SUM(E119:E136)</f>
        <v>689958</v>
      </c>
      <c r="F118" s="196">
        <f>SUM(F119:F136)</f>
        <v>0</v>
      </c>
      <c r="G118" s="150">
        <f aca="true" t="shared" si="2" ref="G118:G136">F118+E118</f>
        <v>689958</v>
      </c>
    </row>
    <row r="119" spans="1:7" ht="12.75">
      <c r="A119" s="363"/>
      <c r="B119" s="151"/>
      <c r="C119" s="151">
        <v>3020</v>
      </c>
      <c r="D119" s="159" t="s">
        <v>28</v>
      </c>
      <c r="E119" s="56">
        <v>4593</v>
      </c>
      <c r="F119" s="72"/>
      <c r="G119" s="144">
        <f t="shared" si="2"/>
        <v>4593</v>
      </c>
    </row>
    <row r="120" spans="1:7" ht="12.75">
      <c r="A120" s="363"/>
      <c r="B120" s="151"/>
      <c r="C120" s="151">
        <v>4010</v>
      </c>
      <c r="D120" s="159" t="s">
        <v>29</v>
      </c>
      <c r="E120" s="56">
        <v>384376</v>
      </c>
      <c r="F120" s="72"/>
      <c r="G120" s="144">
        <f t="shared" si="2"/>
        <v>384376</v>
      </c>
    </row>
    <row r="121" spans="1:7" ht="12.75">
      <c r="A121" s="363"/>
      <c r="B121" s="151"/>
      <c r="C121" s="151">
        <v>4040</v>
      </c>
      <c r="D121" s="159" t="s">
        <v>30</v>
      </c>
      <c r="E121" s="56">
        <v>35314</v>
      </c>
      <c r="F121" s="72"/>
      <c r="G121" s="144">
        <f t="shared" si="2"/>
        <v>35314</v>
      </c>
    </row>
    <row r="122" spans="1:7" ht="12.75">
      <c r="A122" s="363"/>
      <c r="B122" s="151"/>
      <c r="C122" s="151">
        <v>4110</v>
      </c>
      <c r="D122" s="159" t="s">
        <v>31</v>
      </c>
      <c r="E122" s="56">
        <v>72880</v>
      </c>
      <c r="F122" s="72"/>
      <c r="G122" s="144">
        <f t="shared" si="2"/>
        <v>72880</v>
      </c>
    </row>
    <row r="123" spans="1:7" ht="12.75">
      <c r="A123" s="363"/>
      <c r="B123" s="151"/>
      <c r="C123" s="151">
        <v>4120</v>
      </c>
      <c r="D123" s="159" t="s">
        <v>32</v>
      </c>
      <c r="E123" s="56">
        <v>10227</v>
      </c>
      <c r="F123" s="72"/>
      <c r="G123" s="144">
        <f t="shared" si="2"/>
        <v>10227</v>
      </c>
    </row>
    <row r="124" spans="1:7" ht="12.75">
      <c r="A124" s="363"/>
      <c r="B124" s="151"/>
      <c r="C124" s="151">
        <v>4210</v>
      </c>
      <c r="D124" s="159" t="s">
        <v>33</v>
      </c>
      <c r="E124" s="56">
        <v>14047</v>
      </c>
      <c r="F124" s="72"/>
      <c r="G124" s="144">
        <f t="shared" si="2"/>
        <v>14047</v>
      </c>
    </row>
    <row r="125" spans="1:7" ht="12.75">
      <c r="A125" s="363"/>
      <c r="B125" s="151"/>
      <c r="C125" s="151">
        <v>4240</v>
      </c>
      <c r="D125" s="159" t="s">
        <v>51</v>
      </c>
      <c r="E125" s="56">
        <v>5160</v>
      </c>
      <c r="F125" s="72"/>
      <c r="G125" s="144">
        <f t="shared" si="2"/>
        <v>5160</v>
      </c>
    </row>
    <row r="126" spans="1:7" ht="12.75">
      <c r="A126" s="363"/>
      <c r="B126" s="151"/>
      <c r="C126" s="151">
        <v>4260</v>
      </c>
      <c r="D126" s="159" t="s">
        <v>34</v>
      </c>
      <c r="E126" s="56">
        <v>72863</v>
      </c>
      <c r="F126" s="72"/>
      <c r="G126" s="144">
        <f t="shared" si="2"/>
        <v>72863</v>
      </c>
    </row>
    <row r="127" spans="1:7" ht="12.75">
      <c r="A127" s="363"/>
      <c r="B127" s="151"/>
      <c r="C127" s="151">
        <v>4270</v>
      </c>
      <c r="D127" s="159" t="s">
        <v>35</v>
      </c>
      <c r="E127" s="56">
        <v>817</v>
      </c>
      <c r="F127" s="72"/>
      <c r="G127" s="144">
        <f t="shared" si="2"/>
        <v>817</v>
      </c>
    </row>
    <row r="128" spans="1:7" ht="12.75">
      <c r="A128" s="363"/>
      <c r="B128" s="151"/>
      <c r="C128" s="151">
        <v>4280</v>
      </c>
      <c r="D128" s="159" t="s">
        <v>36</v>
      </c>
      <c r="E128" s="56">
        <v>600</v>
      </c>
      <c r="F128" s="72"/>
      <c r="G128" s="144">
        <f t="shared" si="2"/>
        <v>600</v>
      </c>
    </row>
    <row r="129" spans="1:7" ht="12.75">
      <c r="A129" s="363"/>
      <c r="B129" s="159"/>
      <c r="C129" s="151">
        <v>4300</v>
      </c>
      <c r="D129" s="159" t="s">
        <v>37</v>
      </c>
      <c r="E129" s="56">
        <v>39625</v>
      </c>
      <c r="F129" s="72"/>
      <c r="G129" s="144">
        <f t="shared" si="2"/>
        <v>39625</v>
      </c>
    </row>
    <row r="130" spans="1:7" ht="12.75">
      <c r="A130" s="363"/>
      <c r="B130" s="159"/>
      <c r="C130" s="151">
        <v>4350</v>
      </c>
      <c r="D130" s="159" t="s">
        <v>228</v>
      </c>
      <c r="E130" s="56">
        <v>4383</v>
      </c>
      <c r="F130" s="72"/>
      <c r="G130" s="144">
        <f t="shared" si="2"/>
        <v>4383</v>
      </c>
    </row>
    <row r="131" spans="1:7" ht="12.75">
      <c r="A131" s="363"/>
      <c r="B131" s="159"/>
      <c r="C131" s="151">
        <v>4360</v>
      </c>
      <c r="D131" s="159" t="s">
        <v>284</v>
      </c>
      <c r="E131" s="56">
        <v>0</v>
      </c>
      <c r="F131" s="72"/>
      <c r="G131" s="144">
        <f t="shared" si="2"/>
        <v>0</v>
      </c>
    </row>
    <row r="132" spans="1:7" ht="12.75">
      <c r="A132" s="363"/>
      <c r="B132" s="159"/>
      <c r="C132" s="151">
        <v>4370</v>
      </c>
      <c r="D132" s="159" t="s">
        <v>285</v>
      </c>
      <c r="E132" s="56">
        <v>5100</v>
      </c>
      <c r="F132" s="72"/>
      <c r="G132" s="144">
        <f t="shared" si="2"/>
        <v>5100</v>
      </c>
    </row>
    <row r="133" spans="1:7" ht="12.75">
      <c r="A133" s="363"/>
      <c r="B133" s="159"/>
      <c r="C133" s="151">
        <v>4430</v>
      </c>
      <c r="D133" s="159" t="s">
        <v>39</v>
      </c>
      <c r="E133" s="56">
        <v>7200</v>
      </c>
      <c r="F133" s="72"/>
      <c r="G133" s="144">
        <f t="shared" si="2"/>
        <v>7200</v>
      </c>
    </row>
    <row r="134" spans="1:7" ht="12.75">
      <c r="A134" s="363"/>
      <c r="B134" s="159"/>
      <c r="C134" s="151">
        <v>4440</v>
      </c>
      <c r="D134" s="159" t="s">
        <v>40</v>
      </c>
      <c r="E134" s="56">
        <v>21873</v>
      </c>
      <c r="F134" s="72"/>
      <c r="G134" s="144">
        <f t="shared" si="2"/>
        <v>21873</v>
      </c>
    </row>
    <row r="135" spans="1:7" ht="12.75">
      <c r="A135" s="363"/>
      <c r="B135" s="159"/>
      <c r="C135" s="151">
        <v>4740</v>
      </c>
      <c r="D135" s="159" t="s">
        <v>287</v>
      </c>
      <c r="E135" s="56">
        <v>9440</v>
      </c>
      <c r="F135" s="72"/>
      <c r="G135" s="144">
        <f t="shared" si="2"/>
        <v>9440</v>
      </c>
    </row>
    <row r="136" spans="1:7" ht="12.75">
      <c r="A136" s="363"/>
      <c r="B136" s="159"/>
      <c r="C136" s="151">
        <v>4750</v>
      </c>
      <c r="D136" s="159" t="s">
        <v>288</v>
      </c>
      <c r="E136" s="56">
        <v>1460</v>
      </c>
      <c r="F136" s="72"/>
      <c r="G136" s="144">
        <f t="shared" si="2"/>
        <v>1460</v>
      </c>
    </row>
    <row r="137" spans="1:7" ht="12.75">
      <c r="A137" s="363"/>
      <c r="B137" s="159"/>
      <c r="C137" s="151"/>
      <c r="D137" s="159"/>
      <c r="E137" s="56"/>
      <c r="F137" s="72"/>
      <c r="G137" s="144"/>
    </row>
    <row r="138" spans="1:7" ht="12.75">
      <c r="A138" s="363"/>
      <c r="B138" s="399">
        <v>80146</v>
      </c>
      <c r="C138" s="266"/>
      <c r="D138" s="399" t="s">
        <v>53</v>
      </c>
      <c r="E138" s="203">
        <f>E139</f>
        <v>6975</v>
      </c>
      <c r="F138" s="395">
        <f>F139</f>
        <v>0</v>
      </c>
      <c r="G138" s="397">
        <f>G139</f>
        <v>6975</v>
      </c>
    </row>
    <row r="139" spans="1:7" ht="12.75">
      <c r="A139" s="363"/>
      <c r="B139" s="159"/>
      <c r="C139" s="151">
        <v>4300</v>
      </c>
      <c r="D139" s="159" t="s">
        <v>37</v>
      </c>
      <c r="E139" s="56">
        <v>6975</v>
      </c>
      <c r="F139" s="72"/>
      <c r="G139" s="144">
        <f>E139+F139</f>
        <v>6975</v>
      </c>
    </row>
    <row r="140" spans="1:7" ht="12.75">
      <c r="A140" s="363"/>
      <c r="B140" s="159"/>
      <c r="C140" s="151"/>
      <c r="D140" s="159"/>
      <c r="E140" s="56"/>
      <c r="F140" s="72"/>
      <c r="G140" s="144"/>
    </row>
    <row r="141" spans="1:7" ht="12.75">
      <c r="A141" s="363"/>
      <c r="B141" s="159"/>
      <c r="C141" s="151"/>
      <c r="D141" s="159"/>
      <c r="E141" s="56"/>
      <c r="F141" s="72"/>
      <c r="G141" s="144"/>
    </row>
    <row r="142" spans="1:7" ht="13.5" thickBot="1">
      <c r="A142" s="363"/>
      <c r="B142" s="166">
        <v>80195</v>
      </c>
      <c r="C142" s="145"/>
      <c r="D142" s="166" t="s">
        <v>54</v>
      </c>
      <c r="E142" s="148">
        <f>SUM(E143:E146)</f>
        <v>29807</v>
      </c>
      <c r="F142" s="148">
        <f>SUM(F143:F146)</f>
        <v>0</v>
      </c>
      <c r="G142" s="150">
        <f>F142+E142</f>
        <v>29807</v>
      </c>
    </row>
    <row r="143" spans="1:7" ht="12.75">
      <c r="A143" s="363"/>
      <c r="B143" s="159"/>
      <c r="C143" s="151">
        <v>4010</v>
      </c>
      <c r="D143" s="159" t="s">
        <v>29</v>
      </c>
      <c r="E143" s="56">
        <v>5802</v>
      </c>
      <c r="F143" s="136"/>
      <c r="G143" s="144">
        <f>F143+E143</f>
        <v>5802</v>
      </c>
    </row>
    <row r="144" spans="1:7" ht="12.75">
      <c r="A144" s="363"/>
      <c r="B144" s="159"/>
      <c r="C144" s="151">
        <v>4110</v>
      </c>
      <c r="D144" s="159" t="s">
        <v>31</v>
      </c>
      <c r="E144" s="56">
        <v>897</v>
      </c>
      <c r="F144" s="136"/>
      <c r="G144" s="144">
        <f>F144+E144</f>
        <v>897</v>
      </c>
    </row>
    <row r="145" spans="1:7" ht="12.75">
      <c r="A145" s="363"/>
      <c r="B145" s="159"/>
      <c r="C145" s="151">
        <v>4120</v>
      </c>
      <c r="D145" s="159" t="s">
        <v>32</v>
      </c>
      <c r="E145" s="56">
        <v>143</v>
      </c>
      <c r="F145" s="136"/>
      <c r="G145" s="144">
        <f>F145+E145</f>
        <v>143</v>
      </c>
    </row>
    <row r="146" spans="1:7" ht="12.75">
      <c r="A146" s="363"/>
      <c r="B146" s="159"/>
      <c r="C146" s="151">
        <v>4440</v>
      </c>
      <c r="D146" s="159" t="s">
        <v>40</v>
      </c>
      <c r="E146" s="56">
        <v>22965</v>
      </c>
      <c r="F146" s="72"/>
      <c r="G146" s="144">
        <f>F146+E146</f>
        <v>22965</v>
      </c>
    </row>
    <row r="147" spans="1:7" ht="12.75">
      <c r="A147" s="363"/>
      <c r="B147" s="151"/>
      <c r="C147" s="151"/>
      <c r="D147" s="159"/>
      <c r="E147" s="56"/>
      <c r="G147" s="144"/>
    </row>
    <row r="148" spans="1:7" ht="13.5" thickBot="1">
      <c r="A148" s="402">
        <v>853</v>
      </c>
      <c r="B148" s="336"/>
      <c r="C148" s="336"/>
      <c r="D148" s="403" t="s">
        <v>185</v>
      </c>
      <c r="E148" s="330">
        <f>E149</f>
        <v>92962</v>
      </c>
      <c r="F148" s="330">
        <f>F149</f>
        <v>0</v>
      </c>
      <c r="G148" s="330">
        <f>G149</f>
        <v>92962</v>
      </c>
    </row>
    <row r="149" spans="1:7" ht="12.75">
      <c r="A149" s="53"/>
      <c r="B149" s="174">
        <v>85395</v>
      </c>
      <c r="C149" s="174"/>
      <c r="D149" s="311" t="s">
        <v>54</v>
      </c>
      <c r="E149" s="312">
        <f>SUM(E150:E165)</f>
        <v>92962</v>
      </c>
      <c r="F149" s="312">
        <f>SUM(F150:F165)</f>
        <v>0</v>
      </c>
      <c r="G149" s="312">
        <f>SUM(G150:G165)</f>
        <v>92962</v>
      </c>
    </row>
    <row r="150" spans="1:7" ht="12.75">
      <c r="A150" s="53"/>
      <c r="B150" s="10"/>
      <c r="C150" s="10">
        <v>4118</v>
      </c>
      <c r="D150" s="9" t="s">
        <v>31</v>
      </c>
      <c r="E150" s="56">
        <v>7390</v>
      </c>
      <c r="F150" s="144"/>
      <c r="G150" s="56">
        <f aca="true" t="shared" si="3" ref="G150:G165">E150+F150</f>
        <v>7390</v>
      </c>
    </row>
    <row r="151" spans="1:7" ht="12.75">
      <c r="A151" s="53"/>
      <c r="B151" s="10"/>
      <c r="C151" s="10">
        <v>4119</v>
      </c>
      <c r="D151" s="9" t="s">
        <v>31</v>
      </c>
      <c r="E151" s="56">
        <v>1305</v>
      </c>
      <c r="F151" s="144"/>
      <c r="G151" s="56">
        <f t="shared" si="3"/>
        <v>1305</v>
      </c>
    </row>
    <row r="152" spans="1:7" ht="12.75">
      <c r="A152" s="53"/>
      <c r="B152" s="10"/>
      <c r="C152" s="10">
        <v>4128</v>
      </c>
      <c r="D152" s="9" t="s">
        <v>32</v>
      </c>
      <c r="E152" s="56">
        <v>1172</v>
      </c>
      <c r="F152" s="144"/>
      <c r="G152" s="56">
        <f t="shared" si="3"/>
        <v>1172</v>
      </c>
    </row>
    <row r="153" spans="1:7" ht="12.75">
      <c r="A153" s="53"/>
      <c r="B153" s="10"/>
      <c r="C153" s="10">
        <v>4129</v>
      </c>
      <c r="D153" s="9" t="s">
        <v>32</v>
      </c>
      <c r="E153" s="56">
        <v>206</v>
      </c>
      <c r="F153" s="144"/>
      <c r="G153" s="56">
        <f t="shared" si="3"/>
        <v>206</v>
      </c>
    </row>
    <row r="154" spans="1:7" ht="12.75">
      <c r="A154" s="53"/>
      <c r="B154" s="10"/>
      <c r="C154" s="10">
        <v>4178</v>
      </c>
      <c r="D154" s="9" t="s">
        <v>229</v>
      </c>
      <c r="E154" s="56">
        <v>50360</v>
      </c>
      <c r="F154" s="144"/>
      <c r="G154" s="56">
        <f t="shared" si="3"/>
        <v>50360</v>
      </c>
    </row>
    <row r="155" spans="1:7" ht="12.75">
      <c r="A155" s="53"/>
      <c r="B155" s="10"/>
      <c r="C155" s="10">
        <v>4179</v>
      </c>
      <c r="D155" s="9" t="s">
        <v>229</v>
      </c>
      <c r="E155" s="56">
        <v>8887</v>
      </c>
      <c r="F155" s="144"/>
      <c r="G155" s="56">
        <f t="shared" si="3"/>
        <v>8887</v>
      </c>
    </row>
    <row r="156" spans="1:7" ht="12.75">
      <c r="A156" s="53"/>
      <c r="B156" s="10"/>
      <c r="C156" s="10">
        <v>4218</v>
      </c>
      <c r="D156" s="9" t="s">
        <v>33</v>
      </c>
      <c r="E156" s="56">
        <v>4597</v>
      </c>
      <c r="F156" s="144"/>
      <c r="G156" s="56">
        <f t="shared" si="3"/>
        <v>4597</v>
      </c>
    </row>
    <row r="157" spans="1:7" ht="12.75">
      <c r="A157" s="53"/>
      <c r="B157" s="10"/>
      <c r="C157" s="10">
        <v>4219</v>
      </c>
      <c r="D157" s="9" t="s">
        <v>33</v>
      </c>
      <c r="E157" s="56">
        <v>810</v>
      </c>
      <c r="F157" s="144"/>
      <c r="G157" s="56">
        <f t="shared" si="3"/>
        <v>810</v>
      </c>
    </row>
    <row r="158" spans="1:7" ht="12.75">
      <c r="A158" s="53"/>
      <c r="B158" s="10"/>
      <c r="C158" s="10">
        <v>4248</v>
      </c>
      <c r="D158" s="9" t="s">
        <v>51</v>
      </c>
      <c r="E158" s="56">
        <v>7990</v>
      </c>
      <c r="F158" s="144"/>
      <c r="G158" s="56">
        <f t="shared" si="3"/>
        <v>7990</v>
      </c>
    </row>
    <row r="159" spans="1:7" ht="12.75">
      <c r="A159" s="53"/>
      <c r="B159" s="10"/>
      <c r="C159" s="10">
        <v>4249</v>
      </c>
      <c r="D159" s="9" t="s">
        <v>51</v>
      </c>
      <c r="E159" s="56">
        <v>1410</v>
      </c>
      <c r="F159" s="144"/>
      <c r="G159" s="56">
        <f t="shared" si="3"/>
        <v>1410</v>
      </c>
    </row>
    <row r="160" spans="1:7" ht="12.75">
      <c r="A160" s="53"/>
      <c r="B160" s="10"/>
      <c r="C160" s="10">
        <v>4308</v>
      </c>
      <c r="D160" s="9" t="s">
        <v>37</v>
      </c>
      <c r="E160" s="56">
        <v>5007</v>
      </c>
      <c r="F160" s="144"/>
      <c r="G160" s="56">
        <f t="shared" si="3"/>
        <v>5007</v>
      </c>
    </row>
    <row r="161" spans="1:7" ht="12.75">
      <c r="A161" s="53"/>
      <c r="B161" s="10"/>
      <c r="C161" s="10">
        <v>4309</v>
      </c>
      <c r="D161" s="9" t="s">
        <v>37</v>
      </c>
      <c r="E161" s="56">
        <v>883</v>
      </c>
      <c r="F161" s="144"/>
      <c r="G161" s="56">
        <f t="shared" si="3"/>
        <v>883</v>
      </c>
    </row>
    <row r="162" spans="1:7" ht="12.75">
      <c r="A162" s="53"/>
      <c r="B162" s="10"/>
      <c r="C162" s="10">
        <v>4748</v>
      </c>
      <c r="D162" s="159" t="s">
        <v>287</v>
      </c>
      <c r="E162" s="56">
        <v>163</v>
      </c>
      <c r="F162" s="144"/>
      <c r="G162" s="56">
        <f t="shared" si="3"/>
        <v>163</v>
      </c>
    </row>
    <row r="163" spans="1:7" ht="12.75">
      <c r="A163" s="53"/>
      <c r="B163" s="10"/>
      <c r="C163" s="10">
        <v>4749</v>
      </c>
      <c r="D163" s="159" t="s">
        <v>287</v>
      </c>
      <c r="E163" s="56">
        <v>29</v>
      </c>
      <c r="F163" s="144"/>
      <c r="G163" s="56">
        <f t="shared" si="3"/>
        <v>29</v>
      </c>
    </row>
    <row r="164" spans="1:7" ht="12.75">
      <c r="A164" s="53"/>
      <c r="B164" s="10"/>
      <c r="C164" s="10">
        <v>4758</v>
      </c>
      <c r="D164" s="9" t="s">
        <v>288</v>
      </c>
      <c r="E164" s="56">
        <v>2339</v>
      </c>
      <c r="F164" s="144"/>
      <c r="G164" s="56">
        <f t="shared" si="3"/>
        <v>2339</v>
      </c>
    </row>
    <row r="165" spans="1:7" ht="12.75">
      <c r="A165" s="53"/>
      <c r="B165" s="10"/>
      <c r="C165" s="10">
        <v>4759</v>
      </c>
      <c r="D165" s="9" t="s">
        <v>288</v>
      </c>
      <c r="E165" s="56">
        <v>414</v>
      </c>
      <c r="F165" s="144"/>
      <c r="G165" s="56">
        <f t="shared" si="3"/>
        <v>414</v>
      </c>
    </row>
    <row r="166" spans="1:7" ht="12.75">
      <c r="A166" s="363"/>
      <c r="B166" s="151"/>
      <c r="C166" s="151"/>
      <c r="D166" s="159"/>
      <c r="E166" s="56"/>
      <c r="F166" s="191"/>
      <c r="G166" s="56"/>
    </row>
    <row r="167" spans="1:8" ht="13.5" thickBot="1">
      <c r="A167" s="368">
        <v>854</v>
      </c>
      <c r="B167" s="366"/>
      <c r="C167" s="366"/>
      <c r="D167" s="199" t="s">
        <v>55</v>
      </c>
      <c r="E167" s="160">
        <f>E168+E178+E175</f>
        <v>41351</v>
      </c>
      <c r="F167" s="192">
        <f>F168+F178+F175</f>
        <v>0</v>
      </c>
      <c r="G167" s="160">
        <f>G168+G178+G175</f>
        <v>41351</v>
      </c>
      <c r="H167" s="43"/>
    </row>
    <row r="168" spans="1:7" ht="13.5" thickBot="1">
      <c r="A168" s="363"/>
      <c r="B168" s="369">
        <v>85401</v>
      </c>
      <c r="C168" s="369"/>
      <c r="D168" s="370" t="s">
        <v>56</v>
      </c>
      <c r="E168" s="154">
        <f>SUM(E169:E173)</f>
        <v>31218</v>
      </c>
      <c r="F168" s="195">
        <f>SUM(F169:F173)</f>
        <v>0</v>
      </c>
      <c r="G168" s="201">
        <f aca="true" t="shared" si="4" ref="G168:G173">F168+E168</f>
        <v>31218</v>
      </c>
    </row>
    <row r="169" spans="1:9" ht="12.75">
      <c r="A169" s="363"/>
      <c r="B169" s="151"/>
      <c r="C169" s="151">
        <v>4010</v>
      </c>
      <c r="D169" s="159" t="s">
        <v>29</v>
      </c>
      <c r="E169" s="56">
        <v>24062</v>
      </c>
      <c r="F169" s="72"/>
      <c r="G169" s="144">
        <f t="shared" si="4"/>
        <v>24062</v>
      </c>
      <c r="I169" s="1"/>
    </row>
    <row r="170" spans="1:7" ht="12.75">
      <c r="A170" s="363"/>
      <c r="B170" s="151"/>
      <c r="C170" s="151">
        <v>4040</v>
      </c>
      <c r="D170" s="159" t="s">
        <v>30</v>
      </c>
      <c r="E170" s="56">
        <v>1118</v>
      </c>
      <c r="F170" s="72"/>
      <c r="G170" s="144">
        <f t="shared" si="4"/>
        <v>1118</v>
      </c>
    </row>
    <row r="171" spans="1:7" ht="12.75">
      <c r="A171" s="363"/>
      <c r="B171" s="151"/>
      <c r="C171" s="151">
        <v>4110</v>
      </c>
      <c r="D171" s="159" t="s">
        <v>31</v>
      </c>
      <c r="E171" s="56">
        <v>3906</v>
      </c>
      <c r="F171" s="72"/>
      <c r="G171" s="144">
        <f t="shared" si="4"/>
        <v>3906</v>
      </c>
    </row>
    <row r="172" spans="1:9" ht="12.75">
      <c r="A172" s="363"/>
      <c r="B172" s="151"/>
      <c r="C172" s="151">
        <v>4120</v>
      </c>
      <c r="D172" s="159" t="s">
        <v>32</v>
      </c>
      <c r="E172" s="56">
        <v>611</v>
      </c>
      <c r="F172" s="72"/>
      <c r="G172" s="144">
        <f t="shared" si="4"/>
        <v>611</v>
      </c>
      <c r="I172" s="1"/>
    </row>
    <row r="173" spans="1:10" ht="12.75">
      <c r="A173" s="363"/>
      <c r="B173" s="151"/>
      <c r="C173" s="151">
        <v>4440</v>
      </c>
      <c r="D173" s="159" t="s">
        <v>40</v>
      </c>
      <c r="E173" s="56">
        <v>1521</v>
      </c>
      <c r="F173" s="72"/>
      <c r="G173" s="144">
        <f t="shared" si="4"/>
        <v>1521</v>
      </c>
      <c r="J173" s="1"/>
    </row>
    <row r="174" spans="1:7" ht="12.75">
      <c r="A174" s="363"/>
      <c r="B174" s="151"/>
      <c r="C174" s="151"/>
      <c r="D174" s="159"/>
      <c r="E174" s="56"/>
      <c r="G174" s="144"/>
    </row>
    <row r="175" spans="1:7" ht="12.75">
      <c r="A175" s="363"/>
      <c r="B175" s="266">
        <v>85415</v>
      </c>
      <c r="C175" s="266"/>
      <c r="D175" s="399" t="s">
        <v>57</v>
      </c>
      <c r="E175" s="203">
        <f>E176</f>
        <v>7500</v>
      </c>
      <c r="F175" s="406">
        <f>F176</f>
        <v>0</v>
      </c>
      <c r="G175" s="397">
        <f>G176</f>
        <v>7500</v>
      </c>
    </row>
    <row r="176" spans="1:7" ht="12.75">
      <c r="A176" s="363"/>
      <c r="B176" s="151"/>
      <c r="C176" s="151">
        <v>3240</v>
      </c>
      <c r="D176" s="153" t="s">
        <v>58</v>
      </c>
      <c r="E176" s="56">
        <v>7500</v>
      </c>
      <c r="G176" s="144">
        <f>E176+F176</f>
        <v>7500</v>
      </c>
    </row>
    <row r="177" spans="1:7" ht="12.75">
      <c r="A177" s="363"/>
      <c r="B177" s="151"/>
      <c r="C177" s="151"/>
      <c r="D177" s="159"/>
      <c r="E177" s="56"/>
      <c r="G177" s="144"/>
    </row>
    <row r="178" spans="1:7" ht="13.5" thickBot="1">
      <c r="A178" s="363"/>
      <c r="B178" s="145">
        <v>85495</v>
      </c>
      <c r="C178" s="145"/>
      <c r="D178" s="166" t="s">
        <v>54</v>
      </c>
      <c r="E178" s="148">
        <f>E179</f>
        <v>2633</v>
      </c>
      <c r="F178" s="196">
        <f>F179</f>
        <v>0</v>
      </c>
      <c r="G178" s="150">
        <f>F178+E178</f>
        <v>2633</v>
      </c>
    </row>
    <row r="179" spans="1:7" ht="12.75">
      <c r="A179" s="363"/>
      <c r="B179" s="151"/>
      <c r="C179" s="151">
        <v>4440</v>
      </c>
      <c r="D179" s="159" t="s">
        <v>40</v>
      </c>
      <c r="E179" s="56">
        <v>2633</v>
      </c>
      <c r="F179" s="56"/>
      <c r="G179" s="144">
        <f>F179+E179</f>
        <v>2633</v>
      </c>
    </row>
    <row r="180" spans="1:7" ht="13.5" thickBot="1">
      <c r="A180" s="365"/>
      <c r="B180" s="166"/>
      <c r="C180" s="145"/>
      <c r="D180" s="166"/>
      <c r="E180" s="148"/>
      <c r="F180" s="197"/>
      <c r="G180" s="150"/>
    </row>
    <row r="181" spans="1:7" ht="12.75">
      <c r="A181" s="57"/>
      <c r="B181" s="57"/>
      <c r="C181" s="57"/>
      <c r="D181" s="57"/>
      <c r="G181" s="1"/>
    </row>
    <row r="182" spans="1:7" ht="12.75">
      <c r="A182" s="57"/>
      <c r="B182" s="57"/>
      <c r="C182" s="57"/>
      <c r="D182" s="57"/>
      <c r="G182" s="1"/>
    </row>
    <row r="183" spans="1:7" ht="12.75">
      <c r="A183" s="57"/>
      <c r="B183" s="57"/>
      <c r="C183" s="57"/>
      <c r="D183" s="57"/>
      <c r="G183" s="1"/>
    </row>
    <row r="184" spans="1:7" ht="12.75">
      <c r="A184" s="57"/>
      <c r="B184" s="57"/>
      <c r="C184" s="57"/>
      <c r="D184" s="57"/>
      <c r="E184" s="480"/>
      <c r="F184" s="480"/>
      <c r="G184" s="480"/>
    </row>
    <row r="185" spans="1:7" ht="12.75">
      <c r="A185" s="57"/>
      <c r="B185" s="57"/>
      <c r="C185" s="57"/>
      <c r="E185" s="242"/>
      <c r="G185" s="156" t="s">
        <v>226</v>
      </c>
    </row>
    <row r="186" spans="1:7" ht="12.75">
      <c r="A186" s="482" t="s">
        <v>227</v>
      </c>
      <c r="B186" s="482"/>
      <c r="C186" s="482"/>
      <c r="D186" s="482"/>
      <c r="E186" s="482"/>
      <c r="F186" s="482"/>
      <c r="G186" s="482"/>
    </row>
    <row r="187" spans="1:7" ht="13.5" thickBot="1">
      <c r="A187" s="481" t="s">
        <v>7</v>
      </c>
      <c r="B187" s="481"/>
      <c r="C187" s="481"/>
      <c r="D187" s="481"/>
      <c r="E187" s="481"/>
      <c r="F187" s="481"/>
      <c r="G187" s="481"/>
    </row>
    <row r="188" spans="1:7" ht="12.75">
      <c r="A188" s="54"/>
      <c r="B188" s="9"/>
      <c r="C188" s="9"/>
      <c r="D188" s="9"/>
      <c r="E188" s="189" t="s">
        <v>8</v>
      </c>
      <c r="F188" s="189"/>
      <c r="G188" s="7" t="s">
        <v>8</v>
      </c>
    </row>
    <row r="189" spans="1:7" ht="12.75">
      <c r="A189" s="8" t="s">
        <v>9</v>
      </c>
      <c r="B189" s="9" t="s">
        <v>10</v>
      </c>
      <c r="C189" s="10" t="s">
        <v>11</v>
      </c>
      <c r="D189" s="10" t="s">
        <v>12</v>
      </c>
      <c r="E189" s="190" t="s">
        <v>373</v>
      </c>
      <c r="F189" s="190" t="s">
        <v>13</v>
      </c>
      <c r="G189" s="14" t="s">
        <v>373</v>
      </c>
    </row>
    <row r="190" spans="1:7" ht="13.5" thickBot="1">
      <c r="A190" s="15"/>
      <c r="B190" s="16"/>
      <c r="C190" s="17"/>
      <c r="D190" s="17"/>
      <c r="E190" s="21"/>
      <c r="F190" s="21"/>
      <c r="G190" s="20" t="s">
        <v>14</v>
      </c>
    </row>
    <row r="191" spans="1:7" ht="13.5" thickBot="1">
      <c r="A191" s="15">
        <v>1</v>
      </c>
      <c r="B191" s="17">
        <v>2</v>
      </c>
      <c r="C191" s="17">
        <v>3</v>
      </c>
      <c r="D191" s="17">
        <v>4</v>
      </c>
      <c r="E191" s="110">
        <v>5</v>
      </c>
      <c r="F191" s="51">
        <v>6</v>
      </c>
      <c r="G191" s="21">
        <v>7</v>
      </c>
    </row>
    <row r="192" spans="1:7" ht="12.75">
      <c r="A192" s="8"/>
      <c r="B192" s="10"/>
      <c r="C192" s="10"/>
      <c r="D192" s="58"/>
      <c r="E192" s="234"/>
      <c r="F192" s="198"/>
      <c r="G192" s="60"/>
    </row>
    <row r="193" spans="1:7" ht="13.5" thickBot="1">
      <c r="A193" s="8"/>
      <c r="B193" s="10"/>
      <c r="C193" s="10"/>
      <c r="D193" s="27" t="s">
        <v>59</v>
      </c>
      <c r="E193" s="160">
        <f>E195+E199</f>
        <v>200</v>
      </c>
      <c r="F193" s="192">
        <f>F195+F199</f>
        <v>0</v>
      </c>
      <c r="G193" s="42">
        <f>G195+G199</f>
        <v>200</v>
      </c>
    </row>
    <row r="194" spans="1:7" ht="12.75">
      <c r="A194" s="8"/>
      <c r="B194" s="10"/>
      <c r="C194" s="10"/>
      <c r="D194" s="52" t="s">
        <v>16</v>
      </c>
      <c r="E194" s="56"/>
      <c r="F194" s="191"/>
      <c r="G194" s="46"/>
    </row>
    <row r="195" spans="1:7" ht="13.5" thickBot="1">
      <c r="A195" s="31">
        <v>758</v>
      </c>
      <c r="B195" s="27"/>
      <c r="C195" s="27"/>
      <c r="D195" s="28" t="s">
        <v>24</v>
      </c>
      <c r="E195" s="160">
        <f aca="true" t="shared" si="5" ref="E195:G196">E196</f>
        <v>100</v>
      </c>
      <c r="F195" s="199">
        <f t="shared" si="5"/>
        <v>30</v>
      </c>
      <c r="G195" s="42">
        <f t="shared" si="5"/>
        <v>130</v>
      </c>
    </row>
    <row r="196" spans="1:7" ht="13.5" thickBot="1">
      <c r="A196" s="8"/>
      <c r="B196" s="17">
        <v>75814</v>
      </c>
      <c r="C196" s="17"/>
      <c r="D196" s="16" t="s">
        <v>25</v>
      </c>
      <c r="E196" s="154">
        <f t="shared" si="5"/>
        <v>100</v>
      </c>
      <c r="F196" s="200">
        <f t="shared" si="5"/>
        <v>30</v>
      </c>
      <c r="G196" s="44">
        <f t="shared" si="5"/>
        <v>130</v>
      </c>
    </row>
    <row r="197" spans="1:7" ht="12.75">
      <c r="A197" s="8"/>
      <c r="B197" s="10"/>
      <c r="C197" s="37" t="s">
        <v>192</v>
      </c>
      <c r="D197" s="9" t="s">
        <v>26</v>
      </c>
      <c r="E197" s="56">
        <v>100</v>
      </c>
      <c r="F197" s="191">
        <v>30</v>
      </c>
      <c r="G197" s="46">
        <f>F197+E197</f>
        <v>130</v>
      </c>
    </row>
    <row r="198" spans="1:7" ht="12.75">
      <c r="A198" s="8"/>
      <c r="B198" s="10"/>
      <c r="C198" s="10"/>
      <c r="D198" s="9"/>
      <c r="E198" s="56"/>
      <c r="F198" s="144"/>
      <c r="G198" s="46"/>
    </row>
    <row r="199" spans="1:7" ht="13.5" thickBot="1">
      <c r="A199" s="402">
        <v>801</v>
      </c>
      <c r="B199" s="336"/>
      <c r="C199" s="336"/>
      <c r="D199" s="403" t="s">
        <v>401</v>
      </c>
      <c r="E199" s="337">
        <f>E200</f>
        <v>100</v>
      </c>
      <c r="F199" s="337">
        <f>F200</f>
        <v>-30</v>
      </c>
      <c r="G199" s="404">
        <f>G200</f>
        <v>70</v>
      </c>
    </row>
    <row r="200" spans="1:7" ht="12.75">
      <c r="A200" s="8"/>
      <c r="B200" s="172">
        <v>80130</v>
      </c>
      <c r="C200" s="172"/>
      <c r="D200" s="178" t="s">
        <v>52</v>
      </c>
      <c r="E200" s="203">
        <f>E202+E201</f>
        <v>100</v>
      </c>
      <c r="F200" s="203">
        <f>F202+F201</f>
        <v>-30</v>
      </c>
      <c r="G200" s="398">
        <f>G202+G201</f>
        <v>70</v>
      </c>
    </row>
    <row r="201" spans="1:7" ht="12.75">
      <c r="A201" s="8"/>
      <c r="B201" s="10"/>
      <c r="C201" s="37" t="s">
        <v>197</v>
      </c>
      <c r="D201" s="9" t="s">
        <v>95</v>
      </c>
      <c r="E201" s="56">
        <v>0</v>
      </c>
      <c r="F201" s="56">
        <v>70</v>
      </c>
      <c r="G201" s="30">
        <f>E201+F201</f>
        <v>70</v>
      </c>
    </row>
    <row r="202" spans="1:7" ht="12.75">
      <c r="A202" s="8"/>
      <c r="B202" s="10"/>
      <c r="C202" s="37" t="s">
        <v>193</v>
      </c>
      <c r="D202" s="9" t="s">
        <v>49</v>
      </c>
      <c r="E202" s="56">
        <v>100</v>
      </c>
      <c r="F202" s="56">
        <v>-100</v>
      </c>
      <c r="G202" s="30">
        <f>E202+F202</f>
        <v>0</v>
      </c>
    </row>
    <row r="203" spans="1:7" ht="12.75">
      <c r="A203" s="8"/>
      <c r="B203" s="10"/>
      <c r="C203" s="10"/>
      <c r="D203" s="9"/>
      <c r="E203" s="56"/>
      <c r="F203" s="56"/>
      <c r="G203" s="30"/>
    </row>
    <row r="204" spans="1:8" ht="13.5" thickBot="1">
      <c r="A204" s="8"/>
      <c r="B204" s="10"/>
      <c r="C204" s="10"/>
      <c r="D204" s="27" t="s">
        <v>50</v>
      </c>
      <c r="E204" s="160">
        <f>E206</f>
        <v>266266</v>
      </c>
      <c r="F204" s="160">
        <f>F206</f>
        <v>0</v>
      </c>
      <c r="G204" s="160">
        <f>G206</f>
        <v>266266</v>
      </c>
      <c r="H204" s="43"/>
    </row>
    <row r="205" spans="1:7" ht="12.75">
      <c r="A205" s="8"/>
      <c r="B205" s="10"/>
      <c r="C205" s="10"/>
      <c r="D205" s="9" t="s">
        <v>16</v>
      </c>
      <c r="E205" s="56"/>
      <c r="F205" s="144"/>
      <c r="G205" s="46"/>
    </row>
    <row r="206" spans="1:7" ht="13.5" thickBot="1">
      <c r="A206" s="31">
        <v>801</v>
      </c>
      <c r="B206" s="27"/>
      <c r="C206" s="27"/>
      <c r="D206" s="28" t="s">
        <v>47</v>
      </c>
      <c r="E206" s="160">
        <f>E207+E214+E240+E236</f>
        <v>266266</v>
      </c>
      <c r="F206" s="160">
        <f>F207+F214+F240+F236</f>
        <v>0</v>
      </c>
      <c r="G206" s="160">
        <f>G207+G214+G240+G236</f>
        <v>266266</v>
      </c>
    </row>
    <row r="207" spans="1:7" ht="13.5" thickBot="1">
      <c r="A207" s="53"/>
      <c r="B207" s="32">
        <v>80110</v>
      </c>
      <c r="C207" s="32"/>
      <c r="D207" s="33" t="s">
        <v>60</v>
      </c>
      <c r="E207" s="154">
        <f>SUM(E208:E212)</f>
        <v>95666</v>
      </c>
      <c r="F207" s="201">
        <f>SUM(F208:F212)</f>
        <v>0</v>
      </c>
      <c r="G207" s="44">
        <f aca="true" t="shared" si="6" ref="G207:G212">F207+E207</f>
        <v>95666</v>
      </c>
    </row>
    <row r="208" spans="1:7" ht="12.75">
      <c r="A208" s="53"/>
      <c r="B208" s="40"/>
      <c r="C208" s="10">
        <v>4010</v>
      </c>
      <c r="D208" s="9" t="s">
        <v>29</v>
      </c>
      <c r="E208" s="56">
        <v>70365</v>
      </c>
      <c r="F208" s="144"/>
      <c r="G208" s="46">
        <f t="shared" si="6"/>
        <v>70365</v>
      </c>
    </row>
    <row r="209" spans="1:7" ht="12.75">
      <c r="A209" s="53"/>
      <c r="B209" s="40"/>
      <c r="C209" s="10">
        <v>4040</v>
      </c>
      <c r="D209" s="9" t="s">
        <v>30</v>
      </c>
      <c r="E209" s="56">
        <v>5630</v>
      </c>
      <c r="F209" s="144"/>
      <c r="G209" s="46">
        <f t="shared" si="6"/>
        <v>5630</v>
      </c>
    </row>
    <row r="210" spans="1:7" ht="12.75">
      <c r="A210" s="53"/>
      <c r="B210" s="40"/>
      <c r="C210" s="10">
        <v>4110</v>
      </c>
      <c r="D210" s="9" t="s">
        <v>31</v>
      </c>
      <c r="E210" s="56">
        <v>11478</v>
      </c>
      <c r="F210" s="144"/>
      <c r="G210" s="46">
        <f t="shared" si="6"/>
        <v>11478</v>
      </c>
    </row>
    <row r="211" spans="1:7" ht="12.75">
      <c r="A211" s="53"/>
      <c r="B211" s="40"/>
      <c r="C211" s="10">
        <v>4120</v>
      </c>
      <c r="D211" s="9" t="s">
        <v>32</v>
      </c>
      <c r="E211" s="56">
        <v>1867</v>
      </c>
      <c r="F211" s="144"/>
      <c r="G211" s="46">
        <f t="shared" si="6"/>
        <v>1867</v>
      </c>
    </row>
    <row r="212" spans="1:7" ht="12.75">
      <c r="A212" s="53"/>
      <c r="B212" s="40"/>
      <c r="C212" s="10">
        <v>4440</v>
      </c>
      <c r="D212" s="9" t="s">
        <v>40</v>
      </c>
      <c r="E212" s="56">
        <v>6326</v>
      </c>
      <c r="F212" s="144"/>
      <c r="G212" s="46">
        <f t="shared" si="6"/>
        <v>6326</v>
      </c>
    </row>
    <row r="213" spans="1:7" ht="12.75">
      <c r="A213" s="53"/>
      <c r="B213" s="40"/>
      <c r="C213" s="10"/>
      <c r="D213" s="9"/>
      <c r="E213" s="56"/>
      <c r="F213" s="144"/>
      <c r="G213" s="46"/>
    </row>
    <row r="214" spans="1:7" ht="13.5" thickBot="1">
      <c r="A214" s="8"/>
      <c r="B214" s="17">
        <v>80130</v>
      </c>
      <c r="C214" s="17"/>
      <c r="D214" s="16" t="s">
        <v>52</v>
      </c>
      <c r="E214" s="148">
        <f>SUM(E215:E234)</f>
        <v>168301</v>
      </c>
      <c r="F214" s="150">
        <f>SUM(F215:F234)</f>
        <v>0</v>
      </c>
      <c r="G214" s="45">
        <f>F214+E214</f>
        <v>168301</v>
      </c>
    </row>
    <row r="215" spans="1:7" ht="12.75">
      <c r="A215" s="8"/>
      <c r="B215" s="10"/>
      <c r="C215" s="10">
        <v>3020</v>
      </c>
      <c r="D215" s="9" t="s">
        <v>28</v>
      </c>
      <c r="E215" s="56">
        <v>500</v>
      </c>
      <c r="F215" s="144"/>
      <c r="G215" s="46">
        <f>F215+E215</f>
        <v>500</v>
      </c>
    </row>
    <row r="216" spans="1:8" ht="12.75">
      <c r="A216" s="8"/>
      <c r="B216" s="10"/>
      <c r="C216" s="10">
        <v>4010</v>
      </c>
      <c r="D216" s="9" t="s">
        <v>29</v>
      </c>
      <c r="E216" s="56">
        <v>93314</v>
      </c>
      <c r="F216" s="144"/>
      <c r="G216" s="46">
        <f aca="true" t="shared" si="7" ref="G216:G234">F216+E216</f>
        <v>93314</v>
      </c>
      <c r="H216" s="1"/>
    </row>
    <row r="217" spans="1:7" ht="12.75">
      <c r="A217" s="8"/>
      <c r="B217" s="10"/>
      <c r="C217" s="10">
        <v>4040</v>
      </c>
      <c r="D217" s="9" t="s">
        <v>30</v>
      </c>
      <c r="E217" s="56">
        <v>7141</v>
      </c>
      <c r="F217" s="144"/>
      <c r="G217" s="46">
        <f t="shared" si="7"/>
        <v>7141</v>
      </c>
    </row>
    <row r="218" spans="1:7" ht="12.75">
      <c r="A218" s="8"/>
      <c r="B218" s="10"/>
      <c r="C218" s="10">
        <v>4110</v>
      </c>
      <c r="D218" s="9" t="s">
        <v>31</v>
      </c>
      <c r="E218" s="56">
        <v>15055</v>
      </c>
      <c r="F218" s="144"/>
      <c r="G218" s="46">
        <f t="shared" si="7"/>
        <v>15055</v>
      </c>
    </row>
    <row r="219" spans="1:7" ht="12.75">
      <c r="A219" s="8"/>
      <c r="B219" s="10"/>
      <c r="C219" s="10">
        <v>4120</v>
      </c>
      <c r="D219" s="9" t="s">
        <v>32</v>
      </c>
      <c r="E219" s="56">
        <v>2520</v>
      </c>
      <c r="F219" s="144"/>
      <c r="G219" s="46">
        <f t="shared" si="7"/>
        <v>2520</v>
      </c>
    </row>
    <row r="220" spans="1:7" ht="12.75">
      <c r="A220" s="8"/>
      <c r="B220" s="10"/>
      <c r="C220" s="10">
        <v>4210</v>
      </c>
      <c r="D220" s="9" t="s">
        <v>33</v>
      </c>
      <c r="E220" s="56">
        <v>2537</v>
      </c>
      <c r="F220" s="144"/>
      <c r="G220" s="46">
        <f t="shared" si="7"/>
        <v>2537</v>
      </c>
    </row>
    <row r="221" spans="1:7" ht="12.75">
      <c r="A221" s="8"/>
      <c r="B221" s="10"/>
      <c r="C221" s="10">
        <v>4240</v>
      </c>
      <c r="D221" s="9" t="s">
        <v>51</v>
      </c>
      <c r="E221" s="56">
        <v>1400</v>
      </c>
      <c r="F221" s="144"/>
      <c r="G221" s="46">
        <f t="shared" si="7"/>
        <v>1400</v>
      </c>
    </row>
    <row r="222" spans="1:7" ht="12.75">
      <c r="A222" s="8"/>
      <c r="B222" s="10"/>
      <c r="C222" s="10">
        <v>4270</v>
      </c>
      <c r="D222" s="9" t="s">
        <v>35</v>
      </c>
      <c r="E222" s="56">
        <v>0</v>
      </c>
      <c r="F222" s="144"/>
      <c r="G222" s="46">
        <f t="shared" si="7"/>
        <v>0</v>
      </c>
    </row>
    <row r="223" spans="1:7" ht="12.75">
      <c r="A223" s="8"/>
      <c r="B223" s="10"/>
      <c r="C223" s="10">
        <v>4280</v>
      </c>
      <c r="D223" s="9" t="s">
        <v>36</v>
      </c>
      <c r="E223" s="56">
        <v>100</v>
      </c>
      <c r="F223" s="144"/>
      <c r="G223" s="46">
        <f t="shared" si="7"/>
        <v>100</v>
      </c>
    </row>
    <row r="224" spans="1:7" ht="12.75">
      <c r="A224" s="8"/>
      <c r="B224" s="9"/>
      <c r="C224" s="10">
        <v>4300</v>
      </c>
      <c r="D224" s="9" t="s">
        <v>37</v>
      </c>
      <c r="E224" s="56">
        <v>3400</v>
      </c>
      <c r="F224" s="144"/>
      <c r="G224" s="46">
        <f t="shared" si="7"/>
        <v>3400</v>
      </c>
    </row>
    <row r="225" spans="1:7" ht="12.75">
      <c r="A225" s="8"/>
      <c r="B225" s="61"/>
      <c r="C225" s="10">
        <v>4350</v>
      </c>
      <c r="D225" s="9" t="s">
        <v>228</v>
      </c>
      <c r="E225" s="56">
        <v>1283</v>
      </c>
      <c r="F225" s="144"/>
      <c r="G225" s="46">
        <f t="shared" si="7"/>
        <v>1283</v>
      </c>
    </row>
    <row r="226" spans="1:7" ht="12.75">
      <c r="A226" s="8"/>
      <c r="B226" s="61"/>
      <c r="C226" s="10">
        <v>4360</v>
      </c>
      <c r="D226" s="9" t="s">
        <v>284</v>
      </c>
      <c r="E226" s="56">
        <v>0</v>
      </c>
      <c r="F226" s="144"/>
      <c r="G226" s="46">
        <f t="shared" si="7"/>
        <v>0</v>
      </c>
    </row>
    <row r="227" spans="1:7" ht="12.75">
      <c r="A227" s="8"/>
      <c r="B227" s="61"/>
      <c r="C227" s="10">
        <v>4370</v>
      </c>
      <c r="D227" s="9" t="s">
        <v>285</v>
      </c>
      <c r="E227" s="56">
        <v>1200</v>
      </c>
      <c r="F227" s="144"/>
      <c r="G227" s="46">
        <f t="shared" si="7"/>
        <v>1200</v>
      </c>
    </row>
    <row r="228" spans="1:7" ht="12.75">
      <c r="A228" s="8"/>
      <c r="B228" s="61"/>
      <c r="C228" s="10">
        <v>4400</v>
      </c>
      <c r="D228" s="9" t="s">
        <v>289</v>
      </c>
      <c r="E228" s="56">
        <v>27000</v>
      </c>
      <c r="F228" s="144"/>
      <c r="G228" s="46">
        <f t="shared" si="7"/>
        <v>27000</v>
      </c>
    </row>
    <row r="229" spans="1:7" ht="12.75">
      <c r="A229" s="8"/>
      <c r="B229" s="61"/>
      <c r="C229" s="10">
        <v>4410</v>
      </c>
      <c r="D229" s="9" t="s">
        <v>38</v>
      </c>
      <c r="E229" s="56">
        <v>400</v>
      </c>
      <c r="F229" s="144"/>
      <c r="G229" s="46">
        <f t="shared" si="7"/>
        <v>400</v>
      </c>
    </row>
    <row r="230" spans="1:7" ht="12.75">
      <c r="A230" s="8"/>
      <c r="B230" s="9"/>
      <c r="C230" s="12">
        <v>4430</v>
      </c>
      <c r="D230" s="9" t="s">
        <v>39</v>
      </c>
      <c r="E230" s="56">
        <v>5400</v>
      </c>
      <c r="F230" s="144"/>
      <c r="G230" s="46">
        <f t="shared" si="7"/>
        <v>5400</v>
      </c>
    </row>
    <row r="231" spans="1:7" ht="12.75">
      <c r="A231" s="8"/>
      <c r="B231" s="61"/>
      <c r="C231" s="10">
        <v>4440</v>
      </c>
      <c r="D231" s="9" t="s">
        <v>40</v>
      </c>
      <c r="E231" s="56">
        <v>5012</v>
      </c>
      <c r="F231" s="144"/>
      <c r="G231" s="46">
        <f t="shared" si="7"/>
        <v>5012</v>
      </c>
    </row>
    <row r="232" spans="1:7" ht="12.75">
      <c r="A232" s="8"/>
      <c r="B232" s="61"/>
      <c r="C232" s="10">
        <v>4700</v>
      </c>
      <c r="D232" s="9" t="s">
        <v>362</v>
      </c>
      <c r="E232" s="56">
        <v>0</v>
      </c>
      <c r="F232" s="144"/>
      <c r="G232" s="46">
        <f t="shared" si="7"/>
        <v>0</v>
      </c>
    </row>
    <row r="233" spans="1:7" ht="12.75">
      <c r="A233" s="8"/>
      <c r="B233" s="61"/>
      <c r="C233" s="161">
        <v>4740</v>
      </c>
      <c r="D233" s="9" t="s">
        <v>287</v>
      </c>
      <c r="E233" s="56">
        <v>1239</v>
      </c>
      <c r="F233" s="144"/>
      <c r="G233" s="46">
        <f t="shared" si="7"/>
        <v>1239</v>
      </c>
    </row>
    <row r="234" spans="1:7" ht="12.75">
      <c r="A234" s="8"/>
      <c r="B234" s="61"/>
      <c r="C234" s="10">
        <v>4750</v>
      </c>
      <c r="D234" s="9" t="s">
        <v>288</v>
      </c>
      <c r="E234" s="56">
        <v>800</v>
      </c>
      <c r="F234" s="144"/>
      <c r="G234" s="46">
        <f t="shared" si="7"/>
        <v>800</v>
      </c>
    </row>
    <row r="235" spans="1:7" ht="12.75">
      <c r="A235" s="8"/>
      <c r="B235" s="61"/>
      <c r="C235" s="161"/>
      <c r="D235" s="9"/>
      <c r="E235" s="56"/>
      <c r="F235" s="144"/>
      <c r="G235" s="46"/>
    </row>
    <row r="236" spans="1:7" ht="12.75">
      <c r="A236" s="8"/>
      <c r="B236" s="307">
        <v>80146</v>
      </c>
      <c r="C236" s="308"/>
      <c r="D236" s="178" t="s">
        <v>399</v>
      </c>
      <c r="E236" s="203">
        <f>E237</f>
        <v>660</v>
      </c>
      <c r="F236" s="203">
        <f>F237</f>
        <v>0</v>
      </c>
      <c r="G236" s="398">
        <f>G237</f>
        <v>660</v>
      </c>
    </row>
    <row r="237" spans="1:7" ht="12.75">
      <c r="A237" s="8"/>
      <c r="B237" s="61"/>
      <c r="C237" s="10">
        <v>4300</v>
      </c>
      <c r="D237" s="9" t="s">
        <v>37</v>
      </c>
      <c r="E237" s="56">
        <v>660</v>
      </c>
      <c r="F237" s="56"/>
      <c r="G237" s="30">
        <f>E237+F237</f>
        <v>660</v>
      </c>
    </row>
    <row r="238" spans="1:7" ht="12.75">
      <c r="A238" s="8"/>
      <c r="B238" s="61"/>
      <c r="C238" s="161"/>
      <c r="D238" s="9"/>
      <c r="E238" s="56"/>
      <c r="F238" s="56"/>
      <c r="G238" s="30"/>
    </row>
    <row r="239" spans="1:7" ht="12.75">
      <c r="A239" s="8"/>
      <c r="B239" s="61"/>
      <c r="C239" s="161"/>
      <c r="D239" s="9"/>
      <c r="E239" s="56"/>
      <c r="F239" s="56"/>
      <c r="G239" s="30"/>
    </row>
    <row r="240" spans="1:7" ht="12.75">
      <c r="A240" s="8"/>
      <c r="B240" s="307">
        <v>80195</v>
      </c>
      <c r="C240" s="308"/>
      <c r="D240" s="178" t="s">
        <v>54</v>
      </c>
      <c r="E240" s="203">
        <f>E241</f>
        <v>1639</v>
      </c>
      <c r="F240" s="203">
        <f>F241</f>
        <v>0</v>
      </c>
      <c r="G240" s="203">
        <f>G241</f>
        <v>1639</v>
      </c>
    </row>
    <row r="241" spans="1:7" ht="12.75">
      <c r="A241" s="8"/>
      <c r="B241" s="61"/>
      <c r="C241" s="10">
        <v>4440</v>
      </c>
      <c r="D241" s="9" t="s">
        <v>40</v>
      </c>
      <c r="E241" s="56">
        <v>1639</v>
      </c>
      <c r="F241" s="144"/>
      <c r="G241" s="46">
        <f>E241+F241</f>
        <v>1639</v>
      </c>
    </row>
    <row r="242" spans="1:7" ht="13.5" thickBot="1">
      <c r="A242" s="15"/>
      <c r="B242" s="62"/>
      <c r="C242" s="63"/>
      <c r="D242" s="16"/>
      <c r="E242" s="148"/>
      <c r="F242" s="193"/>
      <c r="G242" s="45"/>
    </row>
    <row r="243" spans="1:7" ht="12.75">
      <c r="A243" s="57"/>
      <c r="B243" s="57"/>
      <c r="C243" s="57"/>
      <c r="D243" s="57"/>
      <c r="G243" s="1"/>
    </row>
    <row r="244" spans="1:7" ht="12.75">
      <c r="A244" s="57"/>
      <c r="B244" s="57"/>
      <c r="C244" s="57"/>
      <c r="D244" s="57"/>
      <c r="G244" s="1"/>
    </row>
    <row r="245" spans="1:7" ht="12.75">
      <c r="A245" s="57"/>
      <c r="B245" s="57"/>
      <c r="C245" s="57"/>
      <c r="D245" s="57"/>
      <c r="G245" s="1"/>
    </row>
    <row r="246" spans="1:7" ht="12.75">
      <c r="A246" s="57"/>
      <c r="B246" s="57"/>
      <c r="C246" s="57"/>
      <c r="D246" s="57"/>
      <c r="G246" s="1"/>
    </row>
    <row r="247" spans="1:7" ht="12.75">
      <c r="A247" s="57"/>
      <c r="B247" s="57"/>
      <c r="C247" s="57"/>
      <c r="D247" s="57"/>
      <c r="E247" s="480"/>
      <c r="F247" s="480"/>
      <c r="G247" s="480"/>
    </row>
    <row r="248" spans="1:7" ht="12.75">
      <c r="A248" s="57"/>
      <c r="B248" s="64"/>
      <c r="C248" s="57"/>
      <c r="D248" s="57"/>
      <c r="E248" s="242"/>
      <c r="G248" s="156" t="s">
        <v>226</v>
      </c>
    </row>
    <row r="249" spans="1:7" ht="12.75">
      <c r="A249" s="482" t="s">
        <v>61</v>
      </c>
      <c r="B249" s="482"/>
      <c r="C249" s="482"/>
      <c r="D249" s="482"/>
      <c r="E249" s="482"/>
      <c r="F249" s="482"/>
      <c r="G249" s="482"/>
    </row>
    <row r="250" spans="1:8" ht="13.5" thickBot="1">
      <c r="A250" s="481" t="s">
        <v>7</v>
      </c>
      <c r="B250" s="481"/>
      <c r="C250" s="481"/>
      <c r="D250" s="481"/>
      <c r="E250" s="481"/>
      <c r="F250" s="481"/>
      <c r="G250" s="481"/>
      <c r="H250" s="65"/>
    </row>
    <row r="251" spans="1:8" ht="12.75">
      <c r="A251" s="54"/>
      <c r="B251" s="9"/>
      <c r="C251" s="9"/>
      <c r="D251" s="9"/>
      <c r="E251" s="189" t="s">
        <v>8</v>
      </c>
      <c r="F251" s="189"/>
      <c r="G251" s="7" t="s">
        <v>8</v>
      </c>
      <c r="H251" s="13"/>
    </row>
    <row r="252" spans="1:8" ht="12.75">
      <c r="A252" s="8" t="s">
        <v>9</v>
      </c>
      <c r="B252" s="9" t="s">
        <v>10</v>
      </c>
      <c r="C252" s="10" t="s">
        <v>11</v>
      </c>
      <c r="D252" s="10" t="s">
        <v>12</v>
      </c>
      <c r="E252" s="190" t="s">
        <v>373</v>
      </c>
      <c r="F252" s="190" t="s">
        <v>13</v>
      </c>
      <c r="G252" s="14" t="s">
        <v>373</v>
      </c>
      <c r="H252" s="13"/>
    </row>
    <row r="253" spans="1:8" ht="13.5" thickBot="1">
      <c r="A253" s="15"/>
      <c r="B253" s="16"/>
      <c r="C253" s="17"/>
      <c r="D253" s="17"/>
      <c r="E253" s="21"/>
      <c r="F253" s="21"/>
      <c r="G253" s="20" t="s">
        <v>14</v>
      </c>
      <c r="H253" s="13"/>
    </row>
    <row r="254" spans="1:8" ht="13.5" thickBot="1">
      <c r="A254" s="15">
        <v>1</v>
      </c>
      <c r="B254" s="17">
        <v>2</v>
      </c>
      <c r="C254" s="17">
        <v>3</v>
      </c>
      <c r="D254" s="17">
        <v>4</v>
      </c>
      <c r="E254" s="235">
        <v>5</v>
      </c>
      <c r="F254" s="85">
        <v>6</v>
      </c>
      <c r="G254" s="21">
        <v>7</v>
      </c>
      <c r="H254" s="67"/>
    </row>
    <row r="255" spans="1:8" ht="12.75">
      <c r="A255" s="8"/>
      <c r="B255" s="10"/>
      <c r="C255" s="10"/>
      <c r="D255" s="10"/>
      <c r="E255" s="234"/>
      <c r="F255" s="191"/>
      <c r="G255" s="46"/>
      <c r="H255" s="65"/>
    </row>
    <row r="256" spans="1:7" ht="13.5" thickBot="1">
      <c r="A256" s="8"/>
      <c r="B256" s="10"/>
      <c r="C256" s="10"/>
      <c r="D256" s="27" t="s">
        <v>59</v>
      </c>
      <c r="E256" s="160">
        <f>E258+E263+E267</f>
        <v>56830</v>
      </c>
      <c r="F256" s="160">
        <f>F258+F263+F267</f>
        <v>744</v>
      </c>
      <c r="G256" s="160">
        <f>G258+G263+G267</f>
        <v>57574</v>
      </c>
    </row>
    <row r="257" spans="1:7" ht="12.75">
      <c r="A257" s="8"/>
      <c r="B257" s="10"/>
      <c r="C257" s="10"/>
      <c r="D257" s="52" t="s">
        <v>16</v>
      </c>
      <c r="E257" s="56"/>
      <c r="F257" s="202"/>
      <c r="G257" s="46"/>
    </row>
    <row r="258" spans="1:7" ht="13.5" thickBot="1">
      <c r="A258" s="31">
        <v>700</v>
      </c>
      <c r="B258" s="27"/>
      <c r="C258" s="27"/>
      <c r="D258" s="28" t="s">
        <v>20</v>
      </c>
      <c r="E258" s="160">
        <f>E259</f>
        <v>3000</v>
      </c>
      <c r="F258" s="192">
        <f>F259</f>
        <v>0</v>
      </c>
      <c r="G258" s="42">
        <f>F258+E258</f>
        <v>3000</v>
      </c>
    </row>
    <row r="259" spans="1:7" ht="13.5" thickBot="1">
      <c r="A259" s="8"/>
      <c r="B259" s="32">
        <v>70005</v>
      </c>
      <c r="C259" s="32"/>
      <c r="D259" s="33" t="s">
        <v>21</v>
      </c>
      <c r="E259" s="154">
        <f>E261</f>
        <v>3000</v>
      </c>
      <c r="F259" s="150">
        <f>F261</f>
        <v>0</v>
      </c>
      <c r="G259" s="45">
        <f>F259+E259</f>
        <v>3000</v>
      </c>
    </row>
    <row r="260" spans="1:7" ht="12.75">
      <c r="A260" s="8"/>
      <c r="B260" s="10"/>
      <c r="C260" s="37" t="s">
        <v>191</v>
      </c>
      <c r="D260" s="9" t="s">
        <v>22</v>
      </c>
      <c r="E260" s="56"/>
      <c r="F260" s="144"/>
      <c r="G260" s="46"/>
    </row>
    <row r="261" spans="1:7" ht="12.75">
      <c r="A261" s="8"/>
      <c r="B261" s="10"/>
      <c r="C261" s="10"/>
      <c r="D261" s="9" t="s">
        <v>23</v>
      </c>
      <c r="E261" s="56">
        <v>3000</v>
      </c>
      <c r="F261" s="144"/>
      <c r="G261" s="46">
        <f>F261+E261</f>
        <v>3000</v>
      </c>
    </row>
    <row r="262" spans="1:7" ht="12.75">
      <c r="A262" s="8"/>
      <c r="B262" s="10"/>
      <c r="C262" s="10"/>
      <c r="D262" s="52"/>
      <c r="E262" s="56"/>
      <c r="F262" s="144"/>
      <c r="G262" s="46"/>
    </row>
    <row r="263" spans="1:7" ht="13.5" thickBot="1">
      <c r="A263" s="31">
        <v>758</v>
      </c>
      <c r="B263" s="27"/>
      <c r="C263" s="27"/>
      <c r="D263" s="28" t="s">
        <v>24</v>
      </c>
      <c r="E263" s="160">
        <f>E264</f>
        <v>250</v>
      </c>
      <c r="F263" s="192">
        <f>F264</f>
        <v>725</v>
      </c>
      <c r="G263" s="42">
        <f>F263+E263</f>
        <v>975</v>
      </c>
    </row>
    <row r="264" spans="1:7" ht="13.5" thickBot="1">
      <c r="A264" s="8"/>
      <c r="B264" s="17">
        <v>75814</v>
      </c>
      <c r="C264" s="17"/>
      <c r="D264" s="16" t="s">
        <v>25</v>
      </c>
      <c r="E264" s="154">
        <f>E265</f>
        <v>250</v>
      </c>
      <c r="F264" s="150">
        <f>F265</f>
        <v>725</v>
      </c>
      <c r="G264" s="45">
        <f>F264+E264</f>
        <v>975</v>
      </c>
    </row>
    <row r="265" spans="1:7" ht="12.75">
      <c r="A265" s="8"/>
      <c r="B265" s="10"/>
      <c r="C265" s="37" t="s">
        <v>192</v>
      </c>
      <c r="D265" s="9" t="s">
        <v>26</v>
      </c>
      <c r="E265" s="56">
        <v>250</v>
      </c>
      <c r="F265" s="144">
        <v>725</v>
      </c>
      <c r="G265" s="46">
        <f>F265+E265</f>
        <v>975</v>
      </c>
    </row>
    <row r="266" spans="1:7" ht="12.75">
      <c r="A266" s="8"/>
      <c r="B266" s="10"/>
      <c r="C266" s="37"/>
      <c r="D266" s="9"/>
      <c r="E266" s="56"/>
      <c r="F266" s="144"/>
      <c r="G266" s="46"/>
    </row>
    <row r="267" spans="1:7" ht="13.5" thickBot="1">
      <c r="A267" s="402">
        <v>801</v>
      </c>
      <c r="B267" s="336"/>
      <c r="C267" s="446"/>
      <c r="D267" s="403" t="s">
        <v>47</v>
      </c>
      <c r="E267" s="337">
        <f>E268</f>
        <v>53580</v>
      </c>
      <c r="F267" s="337">
        <f>F268</f>
        <v>19</v>
      </c>
      <c r="G267" s="337">
        <f>G268</f>
        <v>53599</v>
      </c>
    </row>
    <row r="268" spans="1:7" ht="12.75">
      <c r="A268" s="8"/>
      <c r="B268" s="174">
        <v>80130</v>
      </c>
      <c r="C268" s="187"/>
      <c r="D268" s="311" t="s">
        <v>52</v>
      </c>
      <c r="E268" s="408">
        <f>SUM(E269:E270)</f>
        <v>53580</v>
      </c>
      <c r="F268" s="408">
        <f>SUM(F269:F270)</f>
        <v>19</v>
      </c>
      <c r="G268" s="408">
        <f>SUM(G269:G270)</f>
        <v>53599</v>
      </c>
    </row>
    <row r="269" spans="1:7" ht="12.75">
      <c r="A269" s="8"/>
      <c r="B269" s="10"/>
      <c r="C269" s="37" t="s">
        <v>197</v>
      </c>
      <c r="D269" s="9" t="s">
        <v>95</v>
      </c>
      <c r="E269" s="56">
        <v>0</v>
      </c>
      <c r="F269" s="56">
        <v>19</v>
      </c>
      <c r="G269" s="144">
        <f>E269+F269</f>
        <v>19</v>
      </c>
    </row>
    <row r="270" spans="1:7" ht="12.75">
      <c r="A270" s="8"/>
      <c r="B270" s="10"/>
      <c r="C270" s="37" t="s">
        <v>443</v>
      </c>
      <c r="D270" s="9" t="s">
        <v>413</v>
      </c>
      <c r="E270" s="56">
        <v>53580</v>
      </c>
      <c r="F270" s="144"/>
      <c r="G270" s="144">
        <f>E270+F270</f>
        <v>53580</v>
      </c>
    </row>
    <row r="271" spans="1:7" ht="12.75">
      <c r="A271" s="8"/>
      <c r="B271" s="10"/>
      <c r="C271" s="37"/>
      <c r="D271" s="9"/>
      <c r="E271" s="56"/>
      <c r="F271" s="144"/>
      <c r="G271" s="144"/>
    </row>
    <row r="272" spans="1:8" ht="13.5" thickBot="1">
      <c r="A272" s="8"/>
      <c r="B272" s="10"/>
      <c r="C272" s="10"/>
      <c r="D272" s="27" t="s">
        <v>50</v>
      </c>
      <c r="E272" s="160">
        <f>E274+E326+E303</f>
        <v>970024</v>
      </c>
      <c r="F272" s="160">
        <f>F274+F326+F303</f>
        <v>744</v>
      </c>
      <c r="G272" s="160">
        <f>G274+G326+G303</f>
        <v>970768</v>
      </c>
      <c r="H272" s="43"/>
    </row>
    <row r="273" spans="1:8" ht="12.75">
      <c r="A273" s="8"/>
      <c r="B273" s="10"/>
      <c r="C273" s="10"/>
      <c r="D273" s="9" t="s">
        <v>16</v>
      </c>
      <c r="E273" s="56"/>
      <c r="F273" s="144"/>
      <c r="G273" s="144"/>
      <c r="H273" s="43"/>
    </row>
    <row r="274" spans="1:8" ht="13.5" thickBot="1">
      <c r="A274" s="31">
        <v>801</v>
      </c>
      <c r="B274" s="27"/>
      <c r="C274" s="27"/>
      <c r="D274" s="28" t="s">
        <v>47</v>
      </c>
      <c r="E274" s="160">
        <f>E275+E297+E294</f>
        <v>917992</v>
      </c>
      <c r="F274" s="160">
        <f>F275+F297+F294</f>
        <v>744</v>
      </c>
      <c r="G274" s="160">
        <f>G275+G297+G294</f>
        <v>918736</v>
      </c>
      <c r="H274" s="43"/>
    </row>
    <row r="275" spans="1:7" ht="13.5" thickBot="1">
      <c r="A275" s="53"/>
      <c r="B275" s="32">
        <v>80130</v>
      </c>
      <c r="C275" s="32"/>
      <c r="D275" s="33" t="s">
        <v>52</v>
      </c>
      <c r="E275" s="154">
        <f>SUM(E276:E292)</f>
        <v>898645</v>
      </c>
      <c r="F275" s="150">
        <f>SUM(F276:F292)</f>
        <v>744</v>
      </c>
      <c r="G275" s="150">
        <f aca="true" t="shared" si="8" ref="G275:G292">F275+E275</f>
        <v>899389</v>
      </c>
    </row>
    <row r="276" spans="1:7" ht="12.75">
      <c r="A276" s="53"/>
      <c r="B276" s="10"/>
      <c r="C276" s="10">
        <v>3020</v>
      </c>
      <c r="D276" s="9" t="s">
        <v>28</v>
      </c>
      <c r="E276" s="56">
        <v>25901</v>
      </c>
      <c r="F276" s="144"/>
      <c r="G276" s="144">
        <f t="shared" si="8"/>
        <v>25901</v>
      </c>
    </row>
    <row r="277" spans="1:7" ht="12.75">
      <c r="A277" s="53"/>
      <c r="B277" s="10"/>
      <c r="C277" s="10">
        <v>4010</v>
      </c>
      <c r="D277" s="9" t="s">
        <v>29</v>
      </c>
      <c r="E277" s="56">
        <v>430331</v>
      </c>
      <c r="F277" s="144"/>
      <c r="G277" s="144">
        <f t="shared" si="8"/>
        <v>430331</v>
      </c>
    </row>
    <row r="278" spans="1:7" ht="12.75">
      <c r="A278" s="53"/>
      <c r="B278" s="10"/>
      <c r="C278" s="10">
        <v>4040</v>
      </c>
      <c r="D278" s="9" t="s">
        <v>30</v>
      </c>
      <c r="E278" s="56">
        <v>41387</v>
      </c>
      <c r="F278" s="144"/>
      <c r="G278" s="144">
        <f t="shared" si="8"/>
        <v>41387</v>
      </c>
    </row>
    <row r="279" spans="1:7" ht="12.75">
      <c r="A279" s="53"/>
      <c r="B279" s="10"/>
      <c r="C279" s="10">
        <v>4110</v>
      </c>
      <c r="D279" s="9" t="s">
        <v>31</v>
      </c>
      <c r="E279" s="56">
        <v>74352</v>
      </c>
      <c r="F279" s="144"/>
      <c r="G279" s="144">
        <f t="shared" si="8"/>
        <v>74352</v>
      </c>
    </row>
    <row r="280" spans="1:7" ht="12.75">
      <c r="A280" s="53"/>
      <c r="B280" s="10"/>
      <c r="C280" s="10">
        <v>4120</v>
      </c>
      <c r="D280" s="9" t="s">
        <v>32</v>
      </c>
      <c r="E280" s="56">
        <v>11567</v>
      </c>
      <c r="F280" s="144"/>
      <c r="G280" s="144">
        <f t="shared" si="8"/>
        <v>11567</v>
      </c>
    </row>
    <row r="281" spans="1:7" ht="12.75">
      <c r="A281" s="53"/>
      <c r="B281" s="10"/>
      <c r="C281" s="10">
        <v>4210</v>
      </c>
      <c r="D281" s="9" t="s">
        <v>33</v>
      </c>
      <c r="E281" s="56">
        <v>28580</v>
      </c>
      <c r="F281" s="144"/>
      <c r="G281" s="144">
        <f t="shared" si="8"/>
        <v>28580</v>
      </c>
    </row>
    <row r="282" spans="1:7" ht="12.75">
      <c r="A282" s="53"/>
      <c r="B282" s="10"/>
      <c r="C282" s="10">
        <v>4240</v>
      </c>
      <c r="D282" s="9" t="s">
        <v>51</v>
      </c>
      <c r="E282" s="56">
        <v>3970</v>
      </c>
      <c r="F282" s="144"/>
      <c r="G282" s="144">
        <f>F282+E282</f>
        <v>3970</v>
      </c>
    </row>
    <row r="283" spans="1:7" ht="12.75">
      <c r="A283" s="53"/>
      <c r="B283" s="10"/>
      <c r="C283" s="10">
        <v>4260</v>
      </c>
      <c r="D283" s="9" t="s">
        <v>34</v>
      </c>
      <c r="E283" s="56">
        <v>19148</v>
      </c>
      <c r="F283" s="144"/>
      <c r="G283" s="144">
        <f t="shared" si="8"/>
        <v>19148</v>
      </c>
    </row>
    <row r="284" spans="1:7" ht="12.75">
      <c r="A284" s="53"/>
      <c r="B284" s="10"/>
      <c r="C284" s="10">
        <v>4270</v>
      </c>
      <c r="D284" s="9" t="s">
        <v>35</v>
      </c>
      <c r="E284" s="56">
        <v>196383</v>
      </c>
      <c r="F284" s="144"/>
      <c r="G284" s="144">
        <f t="shared" si="8"/>
        <v>196383</v>
      </c>
    </row>
    <row r="285" spans="1:7" ht="12.75">
      <c r="A285" s="53"/>
      <c r="B285" s="10"/>
      <c r="C285" s="10">
        <v>4300</v>
      </c>
      <c r="D285" s="9" t="s">
        <v>37</v>
      </c>
      <c r="E285" s="56">
        <v>21030</v>
      </c>
      <c r="F285" s="144">
        <v>744</v>
      </c>
      <c r="G285" s="144">
        <f t="shared" si="8"/>
        <v>21774</v>
      </c>
    </row>
    <row r="286" spans="1:7" ht="12.75">
      <c r="A286" s="53"/>
      <c r="B286" s="10"/>
      <c r="C286" s="10">
        <v>4350</v>
      </c>
      <c r="D286" s="9" t="s">
        <v>283</v>
      </c>
      <c r="E286" s="56">
        <v>2861</v>
      </c>
      <c r="F286" s="144"/>
      <c r="G286" s="144">
        <f t="shared" si="8"/>
        <v>2861</v>
      </c>
    </row>
    <row r="287" spans="1:7" ht="12.75">
      <c r="A287" s="53"/>
      <c r="B287" s="10"/>
      <c r="C287" s="10">
        <v>4370</v>
      </c>
      <c r="D287" s="9" t="s">
        <v>290</v>
      </c>
      <c r="E287" s="56">
        <v>3110</v>
      </c>
      <c r="F287" s="144"/>
      <c r="G287" s="144">
        <f t="shared" si="8"/>
        <v>3110</v>
      </c>
    </row>
    <row r="288" spans="1:7" ht="12.75">
      <c r="A288" s="53"/>
      <c r="B288" s="10"/>
      <c r="C288" s="10">
        <v>4410</v>
      </c>
      <c r="D288" s="9" t="s">
        <v>38</v>
      </c>
      <c r="E288" s="56">
        <v>500</v>
      </c>
      <c r="F288" s="144"/>
      <c r="G288" s="144">
        <f t="shared" si="8"/>
        <v>500</v>
      </c>
    </row>
    <row r="289" spans="1:7" ht="12.75">
      <c r="A289" s="53"/>
      <c r="B289" s="10"/>
      <c r="C289" s="10">
        <v>4430</v>
      </c>
      <c r="D289" s="9" t="s">
        <v>39</v>
      </c>
      <c r="E289" s="56">
        <v>2500</v>
      </c>
      <c r="F289" s="144"/>
      <c r="G289" s="144">
        <f t="shared" si="8"/>
        <v>2500</v>
      </c>
    </row>
    <row r="290" spans="1:7" ht="12.75">
      <c r="A290" s="53"/>
      <c r="B290" s="10"/>
      <c r="C290" s="10">
        <v>4440</v>
      </c>
      <c r="D290" s="9" t="s">
        <v>40</v>
      </c>
      <c r="E290" s="56">
        <v>31921</v>
      </c>
      <c r="F290" s="144"/>
      <c r="G290" s="144">
        <f t="shared" si="8"/>
        <v>31921</v>
      </c>
    </row>
    <row r="291" spans="1:7" ht="12.75">
      <c r="A291" s="53"/>
      <c r="B291" s="10"/>
      <c r="C291" s="10">
        <v>4740</v>
      </c>
      <c r="D291" s="9" t="s">
        <v>287</v>
      </c>
      <c r="E291" s="56">
        <v>500</v>
      </c>
      <c r="F291" s="144"/>
      <c r="G291" s="144">
        <f t="shared" si="8"/>
        <v>500</v>
      </c>
    </row>
    <row r="292" spans="1:7" ht="12.75">
      <c r="A292" s="53"/>
      <c r="B292" s="10"/>
      <c r="C292" s="10">
        <v>4750</v>
      </c>
      <c r="D292" s="9" t="s">
        <v>288</v>
      </c>
      <c r="E292" s="56">
        <v>4604</v>
      </c>
      <c r="F292" s="144"/>
      <c r="G292" s="144">
        <f t="shared" si="8"/>
        <v>4604</v>
      </c>
    </row>
    <row r="293" spans="1:7" ht="12.75">
      <c r="A293" s="53"/>
      <c r="B293" s="10"/>
      <c r="C293" s="10"/>
      <c r="D293" s="9"/>
      <c r="E293" s="56"/>
      <c r="F293" s="144"/>
      <c r="G293" s="144"/>
    </row>
    <row r="294" spans="1:7" ht="12.75">
      <c r="A294" s="53"/>
      <c r="B294" s="172">
        <v>80146</v>
      </c>
      <c r="C294" s="172"/>
      <c r="D294" s="178" t="s">
        <v>53</v>
      </c>
      <c r="E294" s="203">
        <f>E295</f>
        <v>4860</v>
      </c>
      <c r="F294" s="397">
        <f>F295</f>
        <v>0</v>
      </c>
      <c r="G294" s="397">
        <f>G295</f>
        <v>4860</v>
      </c>
    </row>
    <row r="295" spans="1:7" ht="12.75">
      <c r="A295" s="53"/>
      <c r="B295" s="10"/>
      <c r="C295" s="10">
        <v>4300</v>
      </c>
      <c r="D295" s="9" t="s">
        <v>37</v>
      </c>
      <c r="E295" s="56">
        <v>4860</v>
      </c>
      <c r="F295" s="144"/>
      <c r="G295" s="46">
        <f>E295+F295</f>
        <v>4860</v>
      </c>
    </row>
    <row r="296" spans="1:7" ht="12.75">
      <c r="A296" s="53"/>
      <c r="B296" s="10"/>
      <c r="C296" s="10"/>
      <c r="D296" s="9"/>
      <c r="E296" s="56"/>
      <c r="F296" s="144"/>
      <c r="G296" s="46"/>
    </row>
    <row r="297" spans="1:7" ht="13.5" thickBot="1">
      <c r="A297" s="53"/>
      <c r="B297" s="17">
        <v>80195</v>
      </c>
      <c r="C297" s="17"/>
      <c r="D297" s="16" t="s">
        <v>54</v>
      </c>
      <c r="E297" s="148">
        <f>SUM(E298:E301)</f>
        <v>14487</v>
      </c>
      <c r="F297" s="150">
        <f>F301+F298+F299+F300</f>
        <v>0</v>
      </c>
      <c r="G297" s="45">
        <f>F297+E297</f>
        <v>14487</v>
      </c>
    </row>
    <row r="298" spans="1:7" ht="12.75">
      <c r="A298" s="53"/>
      <c r="B298" s="10"/>
      <c r="C298" s="10">
        <v>4010</v>
      </c>
      <c r="D298" s="9" t="s">
        <v>29</v>
      </c>
      <c r="E298" s="56">
        <v>239</v>
      </c>
      <c r="F298" s="144"/>
      <c r="G298" s="46">
        <f>F298+E298</f>
        <v>239</v>
      </c>
    </row>
    <row r="299" spans="1:7" ht="12.75">
      <c r="A299" s="53"/>
      <c r="B299" s="10"/>
      <c r="C299" s="10">
        <v>4110</v>
      </c>
      <c r="D299" s="9" t="s">
        <v>31</v>
      </c>
      <c r="E299" s="56">
        <v>36</v>
      </c>
      <c r="F299" s="144"/>
      <c r="G299" s="46">
        <f>F299+E299</f>
        <v>36</v>
      </c>
    </row>
    <row r="300" spans="1:7" ht="12.75">
      <c r="A300" s="53"/>
      <c r="B300" s="10"/>
      <c r="C300" s="10">
        <v>4120</v>
      </c>
      <c r="D300" s="9" t="s">
        <v>32</v>
      </c>
      <c r="E300" s="56">
        <v>6</v>
      </c>
      <c r="F300" s="144"/>
      <c r="G300" s="46">
        <f>F300+E300</f>
        <v>6</v>
      </c>
    </row>
    <row r="301" spans="1:7" ht="12.75">
      <c r="A301" s="53"/>
      <c r="B301" s="10"/>
      <c r="C301" s="10">
        <v>4440</v>
      </c>
      <c r="D301" s="9" t="s">
        <v>40</v>
      </c>
      <c r="E301" s="56">
        <v>14206</v>
      </c>
      <c r="F301" s="144"/>
      <c r="G301" s="46">
        <f>F301+E301</f>
        <v>14206</v>
      </c>
    </row>
    <row r="302" spans="1:7" ht="12.75">
      <c r="A302" s="53"/>
      <c r="B302" s="10"/>
      <c r="C302" s="10"/>
      <c r="D302" s="9"/>
      <c r="E302" s="56"/>
      <c r="F302" s="144"/>
      <c r="G302" s="46"/>
    </row>
    <row r="303" spans="1:7" ht="13.5" thickBot="1">
      <c r="A303" s="402">
        <v>853</v>
      </c>
      <c r="B303" s="336"/>
      <c r="C303" s="336"/>
      <c r="D303" s="403" t="s">
        <v>185</v>
      </c>
      <c r="E303" s="337">
        <f>E304</f>
        <v>49632</v>
      </c>
      <c r="F303" s="337">
        <f>F304</f>
        <v>0</v>
      </c>
      <c r="G303" s="337">
        <f>G304</f>
        <v>49632</v>
      </c>
    </row>
    <row r="304" spans="1:7" ht="12.75">
      <c r="A304" s="53"/>
      <c r="B304" s="174">
        <v>85395</v>
      </c>
      <c r="C304" s="174"/>
      <c r="D304" s="311" t="s">
        <v>54</v>
      </c>
      <c r="E304" s="408">
        <f>SUM(E305:E324)</f>
        <v>49632</v>
      </c>
      <c r="F304" s="408">
        <f>SUM(F305:F324)</f>
        <v>0</v>
      </c>
      <c r="G304" s="408">
        <f>SUM(G305:G324)</f>
        <v>49632</v>
      </c>
    </row>
    <row r="305" spans="1:7" ht="12.75">
      <c r="A305" s="53"/>
      <c r="B305" s="10"/>
      <c r="C305" s="10">
        <v>4018</v>
      </c>
      <c r="D305" s="9" t="s">
        <v>29</v>
      </c>
      <c r="E305" s="56">
        <v>12857</v>
      </c>
      <c r="F305" s="144">
        <v>-12857</v>
      </c>
      <c r="G305" s="46">
        <f>E305+F305</f>
        <v>0</v>
      </c>
    </row>
    <row r="306" spans="1:7" ht="12.75">
      <c r="A306" s="53"/>
      <c r="B306" s="10"/>
      <c r="C306" s="10">
        <v>4019</v>
      </c>
      <c r="D306" s="9" t="s">
        <v>29</v>
      </c>
      <c r="E306" s="56">
        <v>2269</v>
      </c>
      <c r="F306" s="144">
        <v>-2269</v>
      </c>
      <c r="G306" s="46">
        <f aca="true" t="shared" si="9" ref="G306:G324">E306+F306</f>
        <v>0</v>
      </c>
    </row>
    <row r="307" spans="1:7" ht="12.75">
      <c r="A307" s="53"/>
      <c r="B307" s="10"/>
      <c r="C307" s="10">
        <v>4118</v>
      </c>
      <c r="D307" s="9" t="s">
        <v>31</v>
      </c>
      <c r="E307" s="56">
        <v>1957</v>
      </c>
      <c r="F307" s="144"/>
      <c r="G307" s="46">
        <f t="shared" si="9"/>
        <v>1957</v>
      </c>
    </row>
    <row r="308" spans="1:7" ht="12.75">
      <c r="A308" s="53"/>
      <c r="B308" s="10"/>
      <c r="C308" s="10">
        <v>4119</v>
      </c>
      <c r="D308" s="9" t="s">
        <v>31</v>
      </c>
      <c r="E308" s="56">
        <v>346</v>
      </c>
      <c r="F308" s="144"/>
      <c r="G308" s="46">
        <f t="shared" si="9"/>
        <v>346</v>
      </c>
    </row>
    <row r="309" spans="1:7" ht="12.75">
      <c r="A309" s="53"/>
      <c r="B309" s="10"/>
      <c r="C309" s="10">
        <v>4128</v>
      </c>
      <c r="D309" s="9" t="s">
        <v>32</v>
      </c>
      <c r="E309" s="56">
        <v>315</v>
      </c>
      <c r="F309" s="144"/>
      <c r="G309" s="46">
        <f t="shared" si="9"/>
        <v>315</v>
      </c>
    </row>
    <row r="310" spans="1:7" ht="12.75">
      <c r="A310" s="53"/>
      <c r="B310" s="10"/>
      <c r="C310" s="10">
        <v>4129</v>
      </c>
      <c r="D310" s="9" t="s">
        <v>32</v>
      </c>
      <c r="E310" s="56">
        <v>55</v>
      </c>
      <c r="F310" s="144"/>
      <c r="G310" s="46">
        <f t="shared" si="9"/>
        <v>55</v>
      </c>
    </row>
    <row r="311" spans="1:7" ht="12.75">
      <c r="A311" s="53"/>
      <c r="B311" s="10"/>
      <c r="C311" s="10">
        <v>4178</v>
      </c>
      <c r="D311" s="9" t="s">
        <v>229</v>
      </c>
      <c r="E311" s="56">
        <v>2718</v>
      </c>
      <c r="F311" s="144">
        <v>12857</v>
      </c>
      <c r="G311" s="46">
        <f t="shared" si="9"/>
        <v>15575</v>
      </c>
    </row>
    <row r="312" spans="1:7" ht="12.75">
      <c r="A312" s="53"/>
      <c r="B312" s="10"/>
      <c r="C312" s="10">
        <v>4179</v>
      </c>
      <c r="D312" s="9" t="s">
        <v>229</v>
      </c>
      <c r="E312" s="56">
        <v>480</v>
      </c>
      <c r="F312" s="144">
        <v>2269</v>
      </c>
      <c r="G312" s="46">
        <f t="shared" si="9"/>
        <v>2749</v>
      </c>
    </row>
    <row r="313" spans="1:7" ht="12.75">
      <c r="A313" s="53"/>
      <c r="B313" s="10"/>
      <c r="C313" s="10">
        <v>4218</v>
      </c>
      <c r="D313" s="9" t="s">
        <v>33</v>
      </c>
      <c r="E313" s="56">
        <v>757</v>
      </c>
      <c r="F313" s="144"/>
      <c r="G313" s="46">
        <f t="shared" si="9"/>
        <v>757</v>
      </c>
    </row>
    <row r="314" spans="1:7" ht="12.75">
      <c r="A314" s="53"/>
      <c r="B314" s="10"/>
      <c r="C314" s="10">
        <v>4219</v>
      </c>
      <c r="D314" s="9" t="s">
        <v>33</v>
      </c>
      <c r="E314" s="56">
        <v>133</v>
      </c>
      <c r="F314" s="144"/>
      <c r="G314" s="46">
        <f t="shared" si="9"/>
        <v>133</v>
      </c>
    </row>
    <row r="315" spans="1:7" ht="12.75">
      <c r="A315" s="53"/>
      <c r="B315" s="10"/>
      <c r="C315" s="10">
        <v>4248</v>
      </c>
      <c r="D315" s="9" t="s">
        <v>51</v>
      </c>
      <c r="E315" s="56">
        <v>3760</v>
      </c>
      <c r="F315" s="144"/>
      <c r="G315" s="46">
        <f t="shared" si="9"/>
        <v>3760</v>
      </c>
    </row>
    <row r="316" spans="1:7" ht="12.75">
      <c r="A316" s="53"/>
      <c r="B316" s="10"/>
      <c r="C316" s="10">
        <v>4249</v>
      </c>
      <c r="D316" s="9" t="s">
        <v>51</v>
      </c>
      <c r="E316" s="56">
        <v>664</v>
      </c>
      <c r="F316" s="144"/>
      <c r="G316" s="46">
        <f t="shared" si="9"/>
        <v>664</v>
      </c>
    </row>
    <row r="317" spans="1:7" ht="12.75">
      <c r="A317" s="53"/>
      <c r="B317" s="10"/>
      <c r="C317" s="10">
        <v>4268</v>
      </c>
      <c r="D317" s="9" t="s">
        <v>34</v>
      </c>
      <c r="E317" s="56">
        <v>194</v>
      </c>
      <c r="F317" s="144"/>
      <c r="G317" s="46">
        <f t="shared" si="9"/>
        <v>194</v>
      </c>
    </row>
    <row r="318" spans="1:7" ht="12.75">
      <c r="A318" s="53"/>
      <c r="B318" s="10"/>
      <c r="C318" s="10">
        <v>4269</v>
      </c>
      <c r="D318" s="9" t="s">
        <v>34</v>
      </c>
      <c r="E318" s="56">
        <v>34</v>
      </c>
      <c r="F318" s="144"/>
      <c r="G318" s="46">
        <f t="shared" si="9"/>
        <v>34</v>
      </c>
    </row>
    <row r="319" spans="1:7" ht="12.75">
      <c r="A319" s="53"/>
      <c r="B319" s="10"/>
      <c r="C319" s="10">
        <v>4308</v>
      </c>
      <c r="D319" s="9" t="s">
        <v>37</v>
      </c>
      <c r="E319" s="56">
        <v>14730</v>
      </c>
      <c r="F319" s="144"/>
      <c r="G319" s="46">
        <f t="shared" si="9"/>
        <v>14730</v>
      </c>
    </row>
    <row r="320" spans="1:7" ht="12.75">
      <c r="A320" s="53"/>
      <c r="B320" s="10"/>
      <c r="C320" s="10">
        <v>4309</v>
      </c>
      <c r="D320" s="9" t="s">
        <v>37</v>
      </c>
      <c r="E320" s="56">
        <v>2600</v>
      </c>
      <c r="F320" s="144"/>
      <c r="G320" s="46">
        <f t="shared" si="9"/>
        <v>2600</v>
      </c>
    </row>
    <row r="321" spans="1:7" ht="12.75">
      <c r="A321" s="53"/>
      <c r="B321" s="10"/>
      <c r="C321" s="10">
        <v>4378</v>
      </c>
      <c r="D321" s="9" t="s">
        <v>290</v>
      </c>
      <c r="E321" s="56">
        <v>60</v>
      </c>
      <c r="F321" s="144"/>
      <c r="G321" s="46">
        <f t="shared" si="9"/>
        <v>60</v>
      </c>
    </row>
    <row r="322" spans="1:7" ht="12.75">
      <c r="A322" s="53"/>
      <c r="B322" s="10"/>
      <c r="C322" s="10">
        <v>4379</v>
      </c>
      <c r="D322" s="9" t="s">
        <v>290</v>
      </c>
      <c r="E322" s="56">
        <v>10</v>
      </c>
      <c r="F322" s="144"/>
      <c r="G322" s="46">
        <f t="shared" si="9"/>
        <v>10</v>
      </c>
    </row>
    <row r="323" spans="1:7" ht="12.75">
      <c r="A323" s="53"/>
      <c r="B323" s="10"/>
      <c r="C323" s="10">
        <v>4758</v>
      </c>
      <c r="D323" s="9" t="s">
        <v>288</v>
      </c>
      <c r="E323" s="56">
        <v>4839</v>
      </c>
      <c r="F323" s="144"/>
      <c r="G323" s="46">
        <f t="shared" si="9"/>
        <v>4839</v>
      </c>
    </row>
    <row r="324" spans="1:7" ht="12.75">
      <c r="A324" s="53"/>
      <c r="B324" s="10"/>
      <c r="C324" s="10">
        <v>4759</v>
      </c>
      <c r="D324" s="9" t="s">
        <v>288</v>
      </c>
      <c r="E324" s="56">
        <v>854</v>
      </c>
      <c r="F324" s="144"/>
      <c r="G324" s="46">
        <f t="shared" si="9"/>
        <v>854</v>
      </c>
    </row>
    <row r="325" spans="1:7" ht="12.75">
      <c r="A325" s="53"/>
      <c r="B325" s="10"/>
      <c r="C325" s="10"/>
      <c r="D325" s="9"/>
      <c r="E325" s="56"/>
      <c r="F325" s="144"/>
      <c r="G325" s="46"/>
    </row>
    <row r="326" spans="1:7" ht="13.5" thickBot="1">
      <c r="A326" s="402">
        <v>854</v>
      </c>
      <c r="B326" s="336"/>
      <c r="C326" s="336"/>
      <c r="D326" s="403" t="s">
        <v>55</v>
      </c>
      <c r="E326" s="337">
        <f>E327</f>
        <v>2400</v>
      </c>
      <c r="F326" s="330">
        <f>F327</f>
        <v>0</v>
      </c>
      <c r="G326" s="407">
        <f>E326+F326</f>
        <v>2400</v>
      </c>
    </row>
    <row r="327" spans="1:7" ht="12.75">
      <c r="A327" s="53"/>
      <c r="B327" s="174">
        <v>85415</v>
      </c>
      <c r="C327" s="174"/>
      <c r="D327" s="311" t="s">
        <v>57</v>
      </c>
      <c r="E327" s="408">
        <f>E328</f>
        <v>2400</v>
      </c>
      <c r="F327" s="312">
        <f>F328</f>
        <v>0</v>
      </c>
      <c r="G327" s="281">
        <f>G328</f>
        <v>2400</v>
      </c>
    </row>
    <row r="328" spans="1:7" ht="12.75">
      <c r="A328" s="53"/>
      <c r="B328" s="10"/>
      <c r="C328" s="10">
        <v>3240</v>
      </c>
      <c r="D328" s="9" t="s">
        <v>407</v>
      </c>
      <c r="E328" s="56">
        <v>2400</v>
      </c>
      <c r="F328" s="144"/>
      <c r="G328" s="46">
        <f>E328+F328</f>
        <v>2400</v>
      </c>
    </row>
    <row r="329" spans="1:8" ht="13.5" thickBot="1">
      <c r="A329" s="15"/>
      <c r="B329" s="16"/>
      <c r="C329" s="17"/>
      <c r="D329" s="16"/>
      <c r="E329" s="148"/>
      <c r="F329" s="193"/>
      <c r="G329" s="45"/>
      <c r="H329" s="43"/>
    </row>
    <row r="330" spans="1:8" ht="12.75">
      <c r="A330" s="48"/>
      <c r="B330" s="49"/>
      <c r="C330" s="48"/>
      <c r="D330" s="49"/>
      <c r="G330" s="1"/>
      <c r="H330" s="43"/>
    </row>
    <row r="331" spans="1:8" ht="12.75">
      <c r="A331" s="70"/>
      <c r="B331" s="73"/>
      <c r="C331" s="70"/>
      <c r="D331" s="71"/>
      <c r="E331" s="484"/>
      <c r="F331" s="484"/>
      <c r="G331" s="484"/>
      <c r="H331" s="43"/>
    </row>
    <row r="332" spans="1:8" ht="12.75">
      <c r="A332" s="70"/>
      <c r="B332" s="71"/>
      <c r="C332" s="70"/>
      <c r="D332" s="43"/>
      <c r="E332" s="359"/>
      <c r="G332" s="359" t="s">
        <v>226</v>
      </c>
      <c r="H332" s="43"/>
    </row>
    <row r="333" spans="1:8" ht="12.75">
      <c r="A333" s="482" t="s">
        <v>183</v>
      </c>
      <c r="B333" s="482"/>
      <c r="C333" s="482"/>
      <c r="D333" s="482"/>
      <c r="E333" s="482"/>
      <c r="F333" s="482"/>
      <c r="G333" s="482"/>
      <c r="H333" s="43"/>
    </row>
    <row r="334" spans="1:7" ht="13.5" thickBot="1">
      <c r="A334" s="488" t="s">
        <v>7</v>
      </c>
      <c r="B334" s="488"/>
      <c r="C334" s="488"/>
      <c r="D334" s="488"/>
      <c r="E334" s="488"/>
      <c r="F334" s="488"/>
      <c r="G334" s="488"/>
    </row>
    <row r="335" spans="1:7" ht="12.75">
      <c r="A335" s="360"/>
      <c r="B335" s="361"/>
      <c r="C335" s="361"/>
      <c r="D335" s="361"/>
      <c r="E335" s="189" t="s">
        <v>8</v>
      </c>
      <c r="F335" s="189"/>
      <c r="G335" s="362" t="s">
        <v>8</v>
      </c>
    </row>
    <row r="336" spans="1:7" ht="12.75">
      <c r="A336" s="363" t="s">
        <v>9</v>
      </c>
      <c r="B336" s="159" t="s">
        <v>10</v>
      </c>
      <c r="C336" s="151" t="s">
        <v>11</v>
      </c>
      <c r="D336" s="151" t="s">
        <v>12</v>
      </c>
      <c r="E336" s="190" t="s">
        <v>373</v>
      </c>
      <c r="F336" s="190" t="s">
        <v>13</v>
      </c>
      <c r="G336" s="364" t="s">
        <v>373</v>
      </c>
    </row>
    <row r="337" spans="1:7" ht="13.5" thickBot="1">
      <c r="A337" s="365"/>
      <c r="B337" s="166"/>
      <c r="C337" s="145"/>
      <c r="D337" s="145"/>
      <c r="E337" s="21"/>
      <c r="F337" s="21"/>
      <c r="G337" s="22" t="s">
        <v>14</v>
      </c>
    </row>
    <row r="338" spans="1:7" ht="10.5" customHeight="1" thickBot="1">
      <c r="A338" s="365">
        <v>1</v>
      </c>
      <c r="B338" s="145">
        <v>2</v>
      </c>
      <c r="C338" s="145">
        <v>3</v>
      </c>
      <c r="D338" s="145">
        <v>4</v>
      </c>
      <c r="E338" s="235">
        <v>5</v>
      </c>
      <c r="F338" s="85">
        <v>6</v>
      </c>
      <c r="G338" s="21">
        <v>7</v>
      </c>
    </row>
    <row r="339" spans="1:9" ht="13.5" thickBot="1">
      <c r="A339" s="363"/>
      <c r="B339" s="151"/>
      <c r="C339" s="151"/>
      <c r="D339" s="366" t="s">
        <v>59</v>
      </c>
      <c r="E339" s="160">
        <f>E341+E346+E350+E363</f>
        <v>181911</v>
      </c>
      <c r="F339" s="194">
        <f>F341+F346+F350+F363</f>
        <v>56692</v>
      </c>
      <c r="G339" s="192">
        <f>F339+E339</f>
        <v>238603</v>
      </c>
      <c r="I339" s="1"/>
    </row>
    <row r="340" spans="1:7" ht="12.75">
      <c r="A340" s="363"/>
      <c r="B340" s="151"/>
      <c r="C340" s="151"/>
      <c r="D340" s="367" t="s">
        <v>16</v>
      </c>
      <c r="E340" s="56"/>
      <c r="F340" s="72"/>
      <c r="G340" s="144"/>
    </row>
    <row r="341" spans="1:7" ht="13.5" thickBot="1">
      <c r="A341" s="368">
        <v>700</v>
      </c>
      <c r="B341" s="366"/>
      <c r="C341" s="366"/>
      <c r="D341" s="199" t="s">
        <v>20</v>
      </c>
      <c r="E341" s="160">
        <f>E342</f>
        <v>27042</v>
      </c>
      <c r="F341" s="194">
        <f>F342</f>
        <v>0</v>
      </c>
      <c r="G341" s="192">
        <f>F341+E341</f>
        <v>27042</v>
      </c>
    </row>
    <row r="342" spans="1:7" ht="13.5" thickBot="1">
      <c r="A342" s="363"/>
      <c r="B342" s="369">
        <v>70005</v>
      </c>
      <c r="C342" s="369"/>
      <c r="D342" s="370" t="s">
        <v>21</v>
      </c>
      <c r="E342" s="154">
        <f>E344</f>
        <v>27042</v>
      </c>
      <c r="F342" s="196">
        <f>F344</f>
        <v>0</v>
      </c>
      <c r="G342" s="150">
        <f>F342+E342</f>
        <v>27042</v>
      </c>
    </row>
    <row r="343" spans="1:7" ht="12.75">
      <c r="A343" s="363"/>
      <c r="B343" s="151"/>
      <c r="C343" s="295" t="s">
        <v>191</v>
      </c>
      <c r="D343" s="159" t="s">
        <v>22</v>
      </c>
      <c r="E343" s="56"/>
      <c r="F343" s="167"/>
      <c r="G343" s="144"/>
    </row>
    <row r="344" spans="1:7" ht="12.75">
      <c r="A344" s="363"/>
      <c r="B344" s="151"/>
      <c r="C344" s="151"/>
      <c r="D344" s="159" t="s">
        <v>23</v>
      </c>
      <c r="E344" s="56">
        <v>27042</v>
      </c>
      <c r="F344" s="144"/>
      <c r="G344" s="144">
        <f>F344+E344</f>
        <v>27042</v>
      </c>
    </row>
    <row r="345" spans="1:7" ht="8.25" customHeight="1">
      <c r="A345" s="363"/>
      <c r="B345" s="151"/>
      <c r="C345" s="151"/>
      <c r="D345" s="367"/>
      <c r="E345" s="56"/>
      <c r="F345" s="144"/>
      <c r="G345" s="144"/>
    </row>
    <row r="346" spans="1:7" ht="13.5" thickBot="1">
      <c r="A346" s="368">
        <v>758</v>
      </c>
      <c r="B346" s="366"/>
      <c r="C346" s="366"/>
      <c r="D346" s="199" t="s">
        <v>24</v>
      </c>
      <c r="E346" s="160">
        <f>E347</f>
        <v>1000</v>
      </c>
      <c r="F346" s="192">
        <f>F347</f>
        <v>0</v>
      </c>
      <c r="G346" s="192">
        <f>F346+E346</f>
        <v>1000</v>
      </c>
    </row>
    <row r="347" spans="1:7" ht="13.5" thickBot="1">
      <c r="A347" s="363"/>
      <c r="B347" s="145">
        <v>75814</v>
      </c>
      <c r="C347" s="145"/>
      <c r="D347" s="166" t="s">
        <v>25</v>
      </c>
      <c r="E347" s="154">
        <f>E348</f>
        <v>1000</v>
      </c>
      <c r="F347" s="201">
        <f>F348</f>
        <v>0</v>
      </c>
      <c r="G347" s="201">
        <f>F347+E347</f>
        <v>1000</v>
      </c>
    </row>
    <row r="348" spans="1:7" ht="12.75">
      <c r="A348" s="363"/>
      <c r="B348" s="151"/>
      <c r="C348" s="295" t="s">
        <v>192</v>
      </c>
      <c r="D348" s="159" t="s">
        <v>26</v>
      </c>
      <c r="E348" s="56">
        <v>1000</v>
      </c>
      <c r="F348" s="144"/>
      <c r="G348" s="144">
        <f>F348+E348</f>
        <v>1000</v>
      </c>
    </row>
    <row r="349" spans="1:7" ht="6" customHeight="1">
      <c r="A349" s="363"/>
      <c r="B349" s="151"/>
      <c r="C349" s="151"/>
      <c r="D349" s="367"/>
      <c r="E349" s="56"/>
      <c r="F349" s="144"/>
      <c r="G349" s="144"/>
    </row>
    <row r="350" spans="1:7" ht="13.5" thickBot="1">
      <c r="A350" s="368">
        <v>801</v>
      </c>
      <c r="B350" s="366"/>
      <c r="C350" s="366"/>
      <c r="D350" s="199" t="s">
        <v>47</v>
      </c>
      <c r="E350" s="160">
        <f>+E360+E351</f>
        <v>63816</v>
      </c>
      <c r="F350" s="160">
        <f>+F360+F351</f>
        <v>55115</v>
      </c>
      <c r="G350" s="160">
        <f>+G360+G351</f>
        <v>118931</v>
      </c>
    </row>
    <row r="351" spans="1:7" ht="12.75">
      <c r="A351" s="371"/>
      <c r="B351" s="372">
        <v>80130</v>
      </c>
      <c r="C351" s="372"/>
      <c r="D351" s="373" t="s">
        <v>52</v>
      </c>
      <c r="E351" s="325">
        <f>E352+E354+E355+E357+E356</f>
        <v>38816</v>
      </c>
      <c r="F351" s="325">
        <f>F352+F354+F355+F357+F356</f>
        <v>10115</v>
      </c>
      <c r="G351" s="325">
        <f>G352+G354+G355+G357+G356</f>
        <v>48931</v>
      </c>
    </row>
    <row r="352" spans="1:7" ht="12.75">
      <c r="A352" s="371"/>
      <c r="B352" s="374"/>
      <c r="C352" s="375" t="s">
        <v>191</v>
      </c>
      <c r="D352" s="159" t="s">
        <v>22</v>
      </c>
      <c r="E352" s="323">
        <v>18557</v>
      </c>
      <c r="F352" s="323">
        <v>2501</v>
      </c>
      <c r="G352" s="323">
        <f>E352+F352</f>
        <v>21058</v>
      </c>
    </row>
    <row r="353" spans="1:7" ht="12.75">
      <c r="A353" s="371"/>
      <c r="B353" s="374"/>
      <c r="C353" s="375"/>
      <c r="D353" s="159" t="s">
        <v>23</v>
      </c>
      <c r="E353" s="323"/>
      <c r="F353" s="323"/>
      <c r="G353" s="323"/>
    </row>
    <row r="354" spans="1:7" ht="12.75">
      <c r="A354" s="371"/>
      <c r="B354" s="374"/>
      <c r="C354" s="295" t="s">
        <v>193</v>
      </c>
      <c r="D354" s="382" t="s">
        <v>49</v>
      </c>
      <c r="E354" s="323">
        <v>11474</v>
      </c>
      <c r="F354" s="323">
        <v>1978</v>
      </c>
      <c r="G354" s="323">
        <f>E354+F354</f>
        <v>13452</v>
      </c>
    </row>
    <row r="355" spans="1:7" ht="12.75">
      <c r="A355" s="371"/>
      <c r="B355" s="374"/>
      <c r="C355" s="295" t="s">
        <v>195</v>
      </c>
      <c r="D355" s="382" t="s">
        <v>445</v>
      </c>
      <c r="E355" s="323">
        <v>1344</v>
      </c>
      <c r="F355" s="323">
        <v>896</v>
      </c>
      <c r="G355" s="323">
        <f>E355+F355</f>
        <v>2240</v>
      </c>
    </row>
    <row r="356" spans="1:7" ht="12.75">
      <c r="A356" s="371"/>
      <c r="B356" s="374"/>
      <c r="C356" s="295" t="s">
        <v>190</v>
      </c>
      <c r="D356" s="382" t="s">
        <v>363</v>
      </c>
      <c r="E356" s="323">
        <v>0</v>
      </c>
      <c r="F356" s="323">
        <v>660</v>
      </c>
      <c r="G356" s="323">
        <f>E356+F356</f>
        <v>660</v>
      </c>
    </row>
    <row r="357" spans="1:7" ht="12.75">
      <c r="A357" s="371"/>
      <c r="B357" s="374"/>
      <c r="C357" s="295" t="s">
        <v>361</v>
      </c>
      <c r="D357" s="382" t="s">
        <v>414</v>
      </c>
      <c r="E357" s="323">
        <v>7441</v>
      </c>
      <c r="F357" s="323">
        <v>4080</v>
      </c>
      <c r="G357" s="323">
        <f>E357+F357</f>
        <v>11521</v>
      </c>
    </row>
    <row r="358" spans="1:7" ht="12.75">
      <c r="A358" s="371"/>
      <c r="B358" s="374"/>
      <c r="C358" s="295"/>
      <c r="D358" s="382" t="s">
        <v>415</v>
      </c>
      <c r="E358" s="323"/>
      <c r="F358" s="323"/>
      <c r="G358" s="323"/>
    </row>
    <row r="359" spans="1:7" ht="13.5" thickBot="1">
      <c r="A359" s="371"/>
      <c r="B359" s="376"/>
      <c r="C359" s="376"/>
      <c r="D359" s="377"/>
      <c r="E359" s="324"/>
      <c r="F359" s="324"/>
      <c r="G359" s="324"/>
    </row>
    <row r="360" spans="1:7" ht="13.5" thickBot="1">
      <c r="A360" s="371"/>
      <c r="B360" s="145">
        <v>80197</v>
      </c>
      <c r="C360" s="298"/>
      <c r="D360" s="166" t="s">
        <v>62</v>
      </c>
      <c r="E360" s="148">
        <f>E361</f>
        <v>25000</v>
      </c>
      <c r="F360" s="150">
        <f>F361</f>
        <v>45000</v>
      </c>
      <c r="G360" s="150">
        <f>F360+E360</f>
        <v>70000</v>
      </c>
    </row>
    <row r="361" spans="1:7" ht="12.75">
      <c r="A361" s="371"/>
      <c r="B361" s="151"/>
      <c r="C361" s="295" t="s">
        <v>196</v>
      </c>
      <c r="D361" s="159" t="s">
        <v>63</v>
      </c>
      <c r="E361" s="56">
        <v>25000</v>
      </c>
      <c r="F361" s="144">
        <v>45000</v>
      </c>
      <c r="G361" s="144">
        <f>F361+E361</f>
        <v>70000</v>
      </c>
    </row>
    <row r="362" spans="1:7" ht="6" customHeight="1">
      <c r="A362" s="371"/>
      <c r="B362" s="151"/>
      <c r="C362" s="151"/>
      <c r="D362" s="159"/>
      <c r="E362" s="56"/>
      <c r="F362" s="144"/>
      <c r="G362" s="144"/>
    </row>
    <row r="363" spans="1:7" ht="13.5" thickBot="1">
      <c r="A363" s="264">
        <v>854</v>
      </c>
      <c r="B363" s="366"/>
      <c r="C363" s="366"/>
      <c r="D363" s="199" t="s">
        <v>55</v>
      </c>
      <c r="E363" s="160">
        <f>E364</f>
        <v>90053</v>
      </c>
      <c r="F363" s="192">
        <f>F364</f>
        <v>1577</v>
      </c>
      <c r="G363" s="192">
        <f>F363+E363</f>
        <v>91630</v>
      </c>
    </row>
    <row r="364" spans="1:7" ht="13.5" thickBot="1">
      <c r="A364" s="363"/>
      <c r="B364" s="145">
        <v>85410</v>
      </c>
      <c r="C364" s="145"/>
      <c r="D364" s="166" t="s">
        <v>64</v>
      </c>
      <c r="E364" s="154">
        <f>SUM(E365:E366)</f>
        <v>90053</v>
      </c>
      <c r="F364" s="150">
        <f>F365+F366</f>
        <v>1577</v>
      </c>
      <c r="G364" s="150">
        <f>F364+E364</f>
        <v>91630</v>
      </c>
    </row>
    <row r="365" spans="1:7" ht="12.75">
      <c r="A365" s="363"/>
      <c r="B365" s="378"/>
      <c r="C365" s="379" t="s">
        <v>193</v>
      </c>
      <c r="D365" s="380" t="s">
        <v>49</v>
      </c>
      <c r="E365" s="56">
        <v>83065</v>
      </c>
      <c r="F365" s="144"/>
      <c r="G365" s="144">
        <f>F365+E365</f>
        <v>83065</v>
      </c>
    </row>
    <row r="366" spans="1:7" ht="12.75">
      <c r="A366" s="363"/>
      <c r="B366" s="381"/>
      <c r="C366" s="295" t="s">
        <v>361</v>
      </c>
      <c r="D366" s="382" t="s">
        <v>414</v>
      </c>
      <c r="E366" s="56">
        <v>6988</v>
      </c>
      <c r="F366" s="144">
        <v>1577</v>
      </c>
      <c r="G366" s="144">
        <f>F366+E366</f>
        <v>8565</v>
      </c>
    </row>
    <row r="367" spans="1:7" ht="12.75">
      <c r="A367" s="363"/>
      <c r="B367" s="381"/>
      <c r="C367" s="295"/>
      <c r="D367" s="382" t="s">
        <v>415</v>
      </c>
      <c r="E367" s="56"/>
      <c r="F367" s="144"/>
      <c r="G367" s="144"/>
    </row>
    <row r="368" spans="1:7" ht="12.75">
      <c r="A368" s="363"/>
      <c r="B368" s="381"/>
      <c r="C368" s="381"/>
      <c r="D368" s="382"/>
      <c r="E368" s="56"/>
      <c r="F368" s="144"/>
      <c r="G368" s="144"/>
    </row>
    <row r="369" spans="1:9" ht="13.5" thickBot="1">
      <c r="A369" s="363"/>
      <c r="B369" s="151"/>
      <c r="C369" s="151"/>
      <c r="D369" s="366" t="s">
        <v>50</v>
      </c>
      <c r="E369" s="160">
        <f>E371+E417</f>
        <v>3272148</v>
      </c>
      <c r="F369" s="192">
        <f>F371+F417</f>
        <v>56692</v>
      </c>
      <c r="G369" s="192">
        <f>G371+G417</f>
        <v>3328840</v>
      </c>
      <c r="H369" s="43"/>
      <c r="I369" s="1"/>
    </row>
    <row r="370" spans="1:8" ht="12.75">
      <c r="A370" s="363"/>
      <c r="B370" s="151"/>
      <c r="C370" s="151"/>
      <c r="D370" s="367" t="s">
        <v>16</v>
      </c>
      <c r="E370" s="56"/>
      <c r="F370" s="191"/>
      <c r="G370" s="144"/>
      <c r="H370" s="43"/>
    </row>
    <row r="371" spans="1:9" ht="13.5" thickBot="1">
      <c r="A371" s="368">
        <v>801</v>
      </c>
      <c r="B371" s="366"/>
      <c r="C371" s="366"/>
      <c r="D371" s="199" t="s">
        <v>47</v>
      </c>
      <c r="E371" s="160">
        <f>E381+E372+E410+E405</f>
        <v>2968300</v>
      </c>
      <c r="F371" s="160">
        <f>F381+F372+F410+F405</f>
        <v>48225</v>
      </c>
      <c r="G371" s="160">
        <f>G381+G372+G410+G405</f>
        <v>3016525</v>
      </c>
      <c r="H371" s="72"/>
      <c r="I371" s="1"/>
    </row>
    <row r="372" spans="1:9" ht="13.5" thickBot="1">
      <c r="A372" s="371"/>
      <c r="B372" s="145">
        <v>80120</v>
      </c>
      <c r="C372" s="145"/>
      <c r="D372" s="166" t="s">
        <v>48</v>
      </c>
      <c r="E372" s="168">
        <f>SUM(E373:E379)</f>
        <v>291327</v>
      </c>
      <c r="F372" s="163">
        <f>SUM(F373:F379)</f>
        <v>-15450</v>
      </c>
      <c r="G372" s="168">
        <f aca="true" t="shared" si="10" ref="G372:G379">F372+E372</f>
        <v>275877</v>
      </c>
      <c r="H372" s="72"/>
      <c r="I372" s="1"/>
    </row>
    <row r="373" spans="1:9" ht="12.75">
      <c r="A373" s="371"/>
      <c r="B373" s="378"/>
      <c r="C373" s="383">
        <v>3020</v>
      </c>
      <c r="D373" s="159" t="s">
        <v>28</v>
      </c>
      <c r="E373" s="236">
        <v>600</v>
      </c>
      <c r="F373" s="173"/>
      <c r="G373" s="236">
        <f t="shared" si="10"/>
        <v>600</v>
      </c>
      <c r="H373" s="72"/>
      <c r="I373" s="1"/>
    </row>
    <row r="374" spans="1:9" ht="12.75">
      <c r="A374" s="371"/>
      <c r="B374" s="151"/>
      <c r="C374" s="151">
        <v>4010</v>
      </c>
      <c r="D374" s="159" t="s">
        <v>29</v>
      </c>
      <c r="E374" s="142">
        <v>218839</v>
      </c>
      <c r="F374" s="143">
        <v>-12000</v>
      </c>
      <c r="G374" s="142">
        <f t="shared" si="10"/>
        <v>206839</v>
      </c>
      <c r="H374" s="72"/>
      <c r="I374" s="1"/>
    </row>
    <row r="375" spans="1:9" ht="12.75">
      <c r="A375" s="371"/>
      <c r="B375" s="151"/>
      <c r="C375" s="151">
        <v>4040</v>
      </c>
      <c r="D375" s="159" t="s">
        <v>30</v>
      </c>
      <c r="E375" s="56">
        <v>16028</v>
      </c>
      <c r="F375" s="72"/>
      <c r="G375" s="144">
        <f t="shared" si="10"/>
        <v>16028</v>
      </c>
      <c r="H375" s="72"/>
      <c r="I375" s="1"/>
    </row>
    <row r="376" spans="1:9" ht="12.75">
      <c r="A376" s="371"/>
      <c r="B376" s="151"/>
      <c r="C376" s="151">
        <v>4110</v>
      </c>
      <c r="D376" s="159" t="s">
        <v>31</v>
      </c>
      <c r="E376" s="142">
        <v>36492</v>
      </c>
      <c r="F376" s="143">
        <v>-3000</v>
      </c>
      <c r="G376" s="142">
        <f t="shared" si="10"/>
        <v>33492</v>
      </c>
      <c r="H376" s="72"/>
      <c r="I376" s="1"/>
    </row>
    <row r="377" spans="1:9" ht="12.75">
      <c r="A377" s="371"/>
      <c r="B377" s="151"/>
      <c r="C377" s="151">
        <v>4120</v>
      </c>
      <c r="D377" s="159" t="s">
        <v>32</v>
      </c>
      <c r="E377" s="142">
        <v>5782</v>
      </c>
      <c r="F377" s="143">
        <v>-450</v>
      </c>
      <c r="G377" s="142">
        <f t="shared" si="10"/>
        <v>5332</v>
      </c>
      <c r="H377" s="72"/>
      <c r="I377" s="1"/>
    </row>
    <row r="378" spans="1:9" ht="12.75">
      <c r="A378" s="371"/>
      <c r="B378" s="151"/>
      <c r="C378" s="151">
        <v>4210</v>
      </c>
      <c r="D378" s="159" t="s">
        <v>33</v>
      </c>
      <c r="E378" s="56">
        <v>0</v>
      </c>
      <c r="F378" s="72"/>
      <c r="G378" s="144">
        <f t="shared" si="10"/>
        <v>0</v>
      </c>
      <c r="H378" s="72"/>
      <c r="I378" s="1"/>
    </row>
    <row r="379" spans="1:9" ht="12.75">
      <c r="A379" s="371"/>
      <c r="B379" s="151"/>
      <c r="C379" s="151">
        <v>4440</v>
      </c>
      <c r="D379" s="159" t="s">
        <v>40</v>
      </c>
      <c r="E379" s="56">
        <v>13586</v>
      </c>
      <c r="F379" s="72"/>
      <c r="G379" s="144">
        <f t="shared" si="10"/>
        <v>13586</v>
      </c>
      <c r="H379" s="72"/>
      <c r="I379" s="1"/>
    </row>
    <row r="380" spans="1:7" ht="4.5" customHeight="1">
      <c r="A380" s="371"/>
      <c r="B380" s="151"/>
      <c r="C380" s="151"/>
      <c r="D380" s="159"/>
      <c r="E380" s="56"/>
      <c r="F380" s="72"/>
      <c r="G380" s="144"/>
    </row>
    <row r="381" spans="1:8" ht="13.5" thickBot="1">
      <c r="A381" s="363"/>
      <c r="B381" s="145">
        <v>80130</v>
      </c>
      <c r="C381" s="145"/>
      <c r="D381" s="166" t="s">
        <v>52</v>
      </c>
      <c r="E381" s="148">
        <f>SUM(E382:E403)</f>
        <v>2624882</v>
      </c>
      <c r="F381" s="196">
        <f>SUM(F382:F403)</f>
        <v>62834</v>
      </c>
      <c r="G381" s="150">
        <f aca="true" t="shared" si="11" ref="G381:G403">F381+E381</f>
        <v>2687716</v>
      </c>
      <c r="H381" s="1"/>
    </row>
    <row r="382" spans="1:7" ht="12.75">
      <c r="A382" s="363"/>
      <c r="B382" s="151"/>
      <c r="C382" s="151">
        <v>3020</v>
      </c>
      <c r="D382" s="159" t="s">
        <v>28</v>
      </c>
      <c r="E382" s="56">
        <v>3429</v>
      </c>
      <c r="F382" s="72"/>
      <c r="G382" s="144">
        <f t="shared" si="11"/>
        <v>3429</v>
      </c>
    </row>
    <row r="383" spans="1:7" ht="12.75">
      <c r="A383" s="363"/>
      <c r="B383" s="151"/>
      <c r="C383" s="151">
        <v>4010</v>
      </c>
      <c r="D383" s="159" t="s">
        <v>29</v>
      </c>
      <c r="E383" s="56">
        <v>1431352</v>
      </c>
      <c r="F383" s="72">
        <v>5127</v>
      </c>
      <c r="G383" s="144">
        <f t="shared" si="11"/>
        <v>1436479</v>
      </c>
    </row>
    <row r="384" spans="1:7" ht="12.75">
      <c r="A384" s="363"/>
      <c r="B384" s="151"/>
      <c r="C384" s="151">
        <v>4040</v>
      </c>
      <c r="D384" s="159" t="s">
        <v>30</v>
      </c>
      <c r="E384" s="56">
        <v>113047</v>
      </c>
      <c r="F384" s="72"/>
      <c r="G384" s="144">
        <f t="shared" si="11"/>
        <v>113047</v>
      </c>
    </row>
    <row r="385" spans="1:7" ht="12.75">
      <c r="A385" s="363"/>
      <c r="B385" s="151"/>
      <c r="C385" s="151">
        <v>4110</v>
      </c>
      <c r="D385" s="159" t="s">
        <v>31</v>
      </c>
      <c r="E385" s="56">
        <v>234011</v>
      </c>
      <c r="F385" s="167">
        <v>2498</v>
      </c>
      <c r="G385" s="144">
        <f t="shared" si="11"/>
        <v>236509</v>
      </c>
    </row>
    <row r="386" spans="1:7" ht="12.75">
      <c r="A386" s="363"/>
      <c r="B386" s="151"/>
      <c r="C386" s="151">
        <v>4120</v>
      </c>
      <c r="D386" s="159" t="s">
        <v>32</v>
      </c>
      <c r="E386" s="56">
        <v>37088</v>
      </c>
      <c r="F386" s="167">
        <v>358</v>
      </c>
      <c r="G386" s="144">
        <f t="shared" si="11"/>
        <v>37446</v>
      </c>
    </row>
    <row r="387" spans="1:7" ht="12.75">
      <c r="A387" s="363"/>
      <c r="B387" s="151"/>
      <c r="C387" s="151">
        <v>4170</v>
      </c>
      <c r="D387" s="159" t="s">
        <v>229</v>
      </c>
      <c r="E387" s="56">
        <v>9815</v>
      </c>
      <c r="F387" s="167">
        <v>1378</v>
      </c>
      <c r="G387" s="144">
        <f t="shared" si="11"/>
        <v>11193</v>
      </c>
    </row>
    <row r="388" spans="1:7" ht="12.75">
      <c r="A388" s="363"/>
      <c r="B388" s="151"/>
      <c r="C388" s="151">
        <v>4210</v>
      </c>
      <c r="D388" s="159" t="s">
        <v>33</v>
      </c>
      <c r="E388" s="56">
        <v>191798</v>
      </c>
      <c r="F388" s="167">
        <v>25779</v>
      </c>
      <c r="G388" s="144">
        <f t="shared" si="11"/>
        <v>217577</v>
      </c>
    </row>
    <row r="389" spans="1:7" ht="12.75">
      <c r="A389" s="363"/>
      <c r="B389" s="151"/>
      <c r="C389" s="151">
        <v>4240</v>
      </c>
      <c r="D389" s="159" t="s">
        <v>51</v>
      </c>
      <c r="E389" s="56">
        <v>10000</v>
      </c>
      <c r="F389" s="167">
        <v>2000</v>
      </c>
      <c r="G389" s="144">
        <f t="shared" si="11"/>
        <v>12000</v>
      </c>
    </row>
    <row r="390" spans="1:7" ht="12.75">
      <c r="A390" s="363"/>
      <c r="B390" s="151"/>
      <c r="C390" s="151">
        <v>4260</v>
      </c>
      <c r="D390" s="159" t="s">
        <v>34</v>
      </c>
      <c r="E390" s="56">
        <v>42000</v>
      </c>
      <c r="F390" s="167"/>
      <c r="G390" s="144">
        <f t="shared" si="11"/>
        <v>42000</v>
      </c>
    </row>
    <row r="391" spans="1:7" ht="12.75">
      <c r="A391" s="363"/>
      <c r="B391" s="151"/>
      <c r="C391" s="151">
        <v>4270</v>
      </c>
      <c r="D391" s="159" t="s">
        <v>35</v>
      </c>
      <c r="E391" s="56">
        <v>377816</v>
      </c>
      <c r="F391" s="167"/>
      <c r="G391" s="144">
        <f t="shared" si="11"/>
        <v>377816</v>
      </c>
    </row>
    <row r="392" spans="1:7" ht="12.75">
      <c r="A392" s="363"/>
      <c r="B392" s="151"/>
      <c r="C392" s="151">
        <v>4280</v>
      </c>
      <c r="D392" s="159" t="s">
        <v>36</v>
      </c>
      <c r="E392" s="56">
        <v>1000</v>
      </c>
      <c r="F392" s="167"/>
      <c r="G392" s="144">
        <f t="shared" si="11"/>
        <v>1000</v>
      </c>
    </row>
    <row r="393" spans="1:7" ht="12.75">
      <c r="A393" s="363"/>
      <c r="B393" s="151"/>
      <c r="C393" s="151">
        <v>4300</v>
      </c>
      <c r="D393" s="159" t="s">
        <v>37</v>
      </c>
      <c r="E393" s="56">
        <v>49201</v>
      </c>
      <c r="F393" s="167">
        <v>20000</v>
      </c>
      <c r="G393" s="144">
        <f t="shared" si="11"/>
        <v>69201</v>
      </c>
    </row>
    <row r="394" spans="1:7" ht="12.75">
      <c r="A394" s="363"/>
      <c r="B394" s="151"/>
      <c r="C394" s="152">
        <v>4350</v>
      </c>
      <c r="D394" s="159" t="s">
        <v>228</v>
      </c>
      <c r="E394" s="56">
        <v>3342</v>
      </c>
      <c r="F394" s="167"/>
      <c r="G394" s="144">
        <f t="shared" si="11"/>
        <v>3342</v>
      </c>
    </row>
    <row r="395" spans="1:7" ht="12.75">
      <c r="A395" s="363"/>
      <c r="B395" s="151"/>
      <c r="C395" s="152">
        <v>4370</v>
      </c>
      <c r="D395" s="159" t="s">
        <v>285</v>
      </c>
      <c r="E395" s="56">
        <v>5000</v>
      </c>
      <c r="F395" s="167">
        <v>1500</v>
      </c>
      <c r="G395" s="144">
        <f t="shared" si="11"/>
        <v>6500</v>
      </c>
    </row>
    <row r="396" spans="1:7" ht="12.75">
      <c r="A396" s="363"/>
      <c r="B396" s="151"/>
      <c r="C396" s="151">
        <v>4410</v>
      </c>
      <c r="D396" s="159" t="s">
        <v>38</v>
      </c>
      <c r="E396" s="56">
        <v>1000</v>
      </c>
      <c r="F396" s="167"/>
      <c r="G396" s="144">
        <f t="shared" si="11"/>
        <v>1000</v>
      </c>
    </row>
    <row r="397" spans="1:7" ht="12.75">
      <c r="A397" s="363"/>
      <c r="B397" s="151"/>
      <c r="C397" s="151">
        <v>4430</v>
      </c>
      <c r="D397" s="159" t="s">
        <v>39</v>
      </c>
      <c r="E397" s="56">
        <v>9000</v>
      </c>
      <c r="F397" s="167">
        <v>3059</v>
      </c>
      <c r="G397" s="144">
        <f t="shared" si="11"/>
        <v>12059</v>
      </c>
    </row>
    <row r="398" spans="1:7" ht="12.75">
      <c r="A398" s="363"/>
      <c r="B398" s="151"/>
      <c r="C398" s="151">
        <v>4440</v>
      </c>
      <c r="D398" s="159" t="s">
        <v>40</v>
      </c>
      <c r="E398" s="56">
        <v>94621</v>
      </c>
      <c r="F398" s="167"/>
      <c r="G398" s="144">
        <f t="shared" si="11"/>
        <v>94621</v>
      </c>
    </row>
    <row r="399" spans="1:7" ht="12.75">
      <c r="A399" s="363"/>
      <c r="B399" s="151"/>
      <c r="C399" s="151">
        <v>4530</v>
      </c>
      <c r="D399" s="159" t="s">
        <v>65</v>
      </c>
      <c r="E399" s="56">
        <v>3346</v>
      </c>
      <c r="F399" s="167">
        <v>1115</v>
      </c>
      <c r="G399" s="144">
        <f t="shared" si="11"/>
        <v>4461</v>
      </c>
    </row>
    <row r="400" spans="1:7" ht="12.75">
      <c r="A400" s="363"/>
      <c r="B400" s="151"/>
      <c r="C400" s="151">
        <v>4700</v>
      </c>
      <c r="D400" s="159" t="s">
        <v>362</v>
      </c>
      <c r="E400" s="56">
        <v>1516</v>
      </c>
      <c r="F400" s="136">
        <v>20</v>
      </c>
      <c r="G400" s="144">
        <f t="shared" si="11"/>
        <v>1536</v>
      </c>
    </row>
    <row r="401" spans="1:7" ht="12.75">
      <c r="A401" s="363"/>
      <c r="B401" s="151"/>
      <c r="C401" s="151">
        <v>4740</v>
      </c>
      <c r="D401" s="159" t="s">
        <v>318</v>
      </c>
      <c r="E401" s="56">
        <v>1500</v>
      </c>
      <c r="F401" s="136"/>
      <c r="G401" s="144">
        <f t="shared" si="11"/>
        <v>1500</v>
      </c>
    </row>
    <row r="402" spans="1:7" ht="12.75">
      <c r="A402" s="363"/>
      <c r="B402" s="151"/>
      <c r="C402" s="151">
        <v>4750</v>
      </c>
      <c r="D402" s="159" t="s">
        <v>288</v>
      </c>
      <c r="E402" s="56">
        <v>5000</v>
      </c>
      <c r="F402" s="136"/>
      <c r="G402" s="144">
        <f t="shared" si="11"/>
        <v>5000</v>
      </c>
    </row>
    <row r="403" spans="1:7" ht="12.75">
      <c r="A403" s="363"/>
      <c r="B403" s="151"/>
      <c r="C403" s="151">
        <v>6050</v>
      </c>
      <c r="D403" s="159" t="s">
        <v>43</v>
      </c>
      <c r="E403" s="56">
        <v>0</v>
      </c>
      <c r="F403" s="136"/>
      <c r="G403" s="144">
        <f t="shared" si="11"/>
        <v>0</v>
      </c>
    </row>
    <row r="404" spans="1:7" ht="12" customHeight="1">
      <c r="A404" s="363"/>
      <c r="B404" s="151"/>
      <c r="C404" s="151"/>
      <c r="D404" s="159"/>
      <c r="E404" s="56"/>
      <c r="F404" s="136"/>
      <c r="G404" s="144"/>
    </row>
    <row r="405" spans="1:7" ht="12" customHeight="1">
      <c r="A405" s="363"/>
      <c r="B405" s="266">
        <v>80146</v>
      </c>
      <c r="C405" s="266"/>
      <c r="D405" s="399" t="s">
        <v>53</v>
      </c>
      <c r="E405" s="203">
        <f>E406+E407+E408</f>
        <v>8835</v>
      </c>
      <c r="F405" s="395">
        <f>F406+F407+F408</f>
        <v>0</v>
      </c>
      <c r="G405" s="397">
        <f>G406+G407+G408</f>
        <v>8835</v>
      </c>
    </row>
    <row r="406" spans="1:7" ht="12" customHeight="1">
      <c r="A406" s="363"/>
      <c r="B406" s="151"/>
      <c r="C406" s="151">
        <v>4300</v>
      </c>
      <c r="D406" s="159" t="s">
        <v>37</v>
      </c>
      <c r="E406" s="56">
        <v>7435</v>
      </c>
      <c r="F406" s="136"/>
      <c r="G406" s="144">
        <f>E406+F406</f>
        <v>7435</v>
      </c>
    </row>
    <row r="407" spans="1:7" ht="12" customHeight="1">
      <c r="A407" s="363"/>
      <c r="B407" s="151"/>
      <c r="C407" s="151">
        <v>4410</v>
      </c>
      <c r="D407" s="159" t="s">
        <v>38</v>
      </c>
      <c r="E407" s="56">
        <v>1000</v>
      </c>
      <c r="F407" s="136"/>
      <c r="G407" s="144">
        <f>E407+F407</f>
        <v>1000</v>
      </c>
    </row>
    <row r="408" spans="1:7" ht="12" customHeight="1">
      <c r="A408" s="363"/>
      <c r="B408" s="151"/>
      <c r="C408" s="151">
        <v>4700</v>
      </c>
      <c r="D408" s="159" t="s">
        <v>362</v>
      </c>
      <c r="E408" s="56">
        <v>400</v>
      </c>
      <c r="F408" s="136"/>
      <c r="G408" s="144">
        <f>E408+F408</f>
        <v>400</v>
      </c>
    </row>
    <row r="409" spans="1:7" ht="12" customHeight="1">
      <c r="A409" s="363"/>
      <c r="B409" s="151"/>
      <c r="C409" s="151"/>
      <c r="D409" s="159"/>
      <c r="E409" s="56"/>
      <c r="F409" s="136"/>
      <c r="G409" s="144"/>
    </row>
    <row r="410" spans="1:7" ht="13.5" thickBot="1">
      <c r="A410" s="363"/>
      <c r="B410" s="145">
        <v>80195</v>
      </c>
      <c r="C410" s="145"/>
      <c r="D410" s="166" t="s">
        <v>264</v>
      </c>
      <c r="E410" s="148">
        <f>SUM(E411:E415)</f>
        <v>43256</v>
      </c>
      <c r="F410" s="148">
        <f>SUM(F411:F415)</f>
        <v>841</v>
      </c>
      <c r="G410" s="150">
        <f>F410+E410</f>
        <v>44097</v>
      </c>
    </row>
    <row r="411" spans="1:7" ht="12.75">
      <c r="A411" s="363"/>
      <c r="B411" s="151"/>
      <c r="C411" s="151">
        <v>4010</v>
      </c>
      <c r="D411" s="159" t="s">
        <v>29</v>
      </c>
      <c r="E411" s="56">
        <v>12407</v>
      </c>
      <c r="F411" s="136"/>
      <c r="G411" s="144">
        <f>F411+E411</f>
        <v>12407</v>
      </c>
    </row>
    <row r="412" spans="1:7" ht="12.75">
      <c r="A412" s="363"/>
      <c r="B412" s="151"/>
      <c r="C412" s="151">
        <v>4110</v>
      </c>
      <c r="D412" s="159" t="s">
        <v>31</v>
      </c>
      <c r="E412" s="56">
        <v>1908</v>
      </c>
      <c r="F412" s="136">
        <v>89</v>
      </c>
      <c r="G412" s="144">
        <f>F412+E412</f>
        <v>1997</v>
      </c>
    </row>
    <row r="413" spans="1:7" ht="12.75">
      <c r="A413" s="363"/>
      <c r="B413" s="151"/>
      <c r="C413" s="151">
        <v>4120</v>
      </c>
      <c r="D413" s="159" t="s">
        <v>32</v>
      </c>
      <c r="E413" s="56">
        <v>304</v>
      </c>
      <c r="F413" s="136">
        <v>14</v>
      </c>
      <c r="G413" s="144">
        <f>F413+E413</f>
        <v>318</v>
      </c>
    </row>
    <row r="414" spans="1:7" ht="12.75">
      <c r="A414" s="363"/>
      <c r="B414" s="151"/>
      <c r="C414" s="151">
        <v>4170</v>
      </c>
      <c r="D414" s="159" t="s">
        <v>229</v>
      </c>
      <c r="E414" s="56">
        <v>120</v>
      </c>
      <c r="F414" s="136">
        <v>738</v>
      </c>
      <c r="G414" s="144">
        <f>F414+E414</f>
        <v>858</v>
      </c>
    </row>
    <row r="415" spans="1:7" ht="12.75">
      <c r="A415" s="363"/>
      <c r="B415" s="151"/>
      <c r="C415" s="151">
        <v>4440</v>
      </c>
      <c r="D415" s="159" t="s">
        <v>40</v>
      </c>
      <c r="E415" s="56">
        <v>28517</v>
      </c>
      <c r="F415" s="136"/>
      <c r="G415" s="144">
        <f>F415+E415</f>
        <v>28517</v>
      </c>
    </row>
    <row r="416" spans="1:8" ht="9" customHeight="1">
      <c r="A416" s="363"/>
      <c r="B416" s="151"/>
      <c r="C416" s="151"/>
      <c r="D416" s="159"/>
      <c r="E416" s="56"/>
      <c r="F416" s="72"/>
      <c r="G416" s="144"/>
      <c r="H416" s="43"/>
    </row>
    <row r="417" spans="1:8" ht="13.5" thickBot="1">
      <c r="A417" s="368">
        <v>854</v>
      </c>
      <c r="B417" s="366"/>
      <c r="C417" s="366"/>
      <c r="D417" s="199" t="s">
        <v>55</v>
      </c>
      <c r="E417" s="160">
        <f>E430+E452+E418+E448</f>
        <v>303848</v>
      </c>
      <c r="F417" s="160">
        <f>F430+F452+F418+F448</f>
        <v>8467</v>
      </c>
      <c r="G417" s="160">
        <f>G430+G452+G418+G448</f>
        <v>312315</v>
      </c>
      <c r="H417" s="43"/>
    </row>
    <row r="418" spans="1:8" ht="13.5" thickBot="1">
      <c r="A418" s="371"/>
      <c r="B418" s="145">
        <v>85401</v>
      </c>
      <c r="C418" s="145"/>
      <c r="D418" s="370" t="s">
        <v>56</v>
      </c>
      <c r="E418" s="168">
        <f>SUM(E419:E428)</f>
        <v>35929</v>
      </c>
      <c r="F418" s="204">
        <f>SUM(F419:F428)</f>
        <v>8207</v>
      </c>
      <c r="G418" s="163">
        <f aca="true" t="shared" si="12" ref="G418:G428">F418+E418</f>
        <v>44136</v>
      </c>
      <c r="H418" s="43"/>
    </row>
    <row r="419" spans="1:8" ht="12.75">
      <c r="A419" s="371"/>
      <c r="B419" s="384"/>
      <c r="C419" s="384">
        <v>3020</v>
      </c>
      <c r="D419" s="361" t="s">
        <v>28</v>
      </c>
      <c r="E419" s="237">
        <v>83</v>
      </c>
      <c r="F419" s="205"/>
      <c r="G419" s="385">
        <f t="shared" si="12"/>
        <v>83</v>
      </c>
      <c r="H419" s="43"/>
    </row>
    <row r="420" spans="1:8" ht="12.75">
      <c r="A420" s="371"/>
      <c r="B420" s="151"/>
      <c r="C420" s="151">
        <v>4010</v>
      </c>
      <c r="D420" s="159" t="s">
        <v>29</v>
      </c>
      <c r="E420" s="142">
        <v>23813</v>
      </c>
      <c r="F420" s="164">
        <v>6900</v>
      </c>
      <c r="G420" s="143">
        <f t="shared" si="12"/>
        <v>30713</v>
      </c>
      <c r="H420" s="43"/>
    </row>
    <row r="421" spans="1:8" ht="12.75">
      <c r="A421" s="371"/>
      <c r="B421" s="151"/>
      <c r="C421" s="151">
        <v>4040</v>
      </c>
      <c r="D421" s="159" t="s">
        <v>30</v>
      </c>
      <c r="E421" s="56">
        <v>2051</v>
      </c>
      <c r="F421" s="72"/>
      <c r="G421" s="144">
        <f t="shared" si="12"/>
        <v>2051</v>
      </c>
      <c r="H421" s="43"/>
    </row>
    <row r="422" spans="1:8" ht="12.75">
      <c r="A422" s="371"/>
      <c r="B422" s="151"/>
      <c r="C422" s="151">
        <v>4110</v>
      </c>
      <c r="D422" s="159" t="s">
        <v>31</v>
      </c>
      <c r="E422" s="142">
        <v>3974</v>
      </c>
      <c r="F422" s="164">
        <v>1125</v>
      </c>
      <c r="G422" s="143">
        <f t="shared" si="12"/>
        <v>5099</v>
      </c>
      <c r="H422" s="43"/>
    </row>
    <row r="423" spans="1:8" ht="12.75">
      <c r="A423" s="371"/>
      <c r="B423" s="151"/>
      <c r="C423" s="151">
        <v>4120</v>
      </c>
      <c r="D423" s="159" t="s">
        <v>32</v>
      </c>
      <c r="E423" s="142">
        <v>634</v>
      </c>
      <c r="F423" s="164">
        <v>182</v>
      </c>
      <c r="G423" s="143">
        <f t="shared" si="12"/>
        <v>816</v>
      </c>
      <c r="H423" s="43"/>
    </row>
    <row r="424" spans="1:8" ht="12.75">
      <c r="A424" s="371"/>
      <c r="B424" s="151"/>
      <c r="C424" s="151">
        <v>4210</v>
      </c>
      <c r="D424" s="159" t="s">
        <v>33</v>
      </c>
      <c r="E424" s="56">
        <v>2000</v>
      </c>
      <c r="F424" s="167"/>
      <c r="G424" s="144">
        <f t="shared" si="12"/>
        <v>2000</v>
      </c>
      <c r="H424" s="43"/>
    </row>
    <row r="425" spans="1:8" ht="12.75">
      <c r="A425" s="371"/>
      <c r="B425" s="151"/>
      <c r="C425" s="151">
        <v>4260</v>
      </c>
      <c r="D425" s="159" t="s">
        <v>34</v>
      </c>
      <c r="E425" s="56">
        <v>800</v>
      </c>
      <c r="F425" s="167"/>
      <c r="G425" s="144">
        <f t="shared" si="12"/>
        <v>800</v>
      </c>
      <c r="H425" s="43"/>
    </row>
    <row r="426" spans="1:8" ht="12.75">
      <c r="A426" s="371"/>
      <c r="B426" s="151"/>
      <c r="C426" s="151">
        <v>4440</v>
      </c>
      <c r="D426" s="159" t="s">
        <v>40</v>
      </c>
      <c r="E426" s="56">
        <v>2074</v>
      </c>
      <c r="F426" s="167"/>
      <c r="G426" s="144">
        <f t="shared" si="12"/>
        <v>2074</v>
      </c>
      <c r="H426" s="43"/>
    </row>
    <row r="427" spans="1:8" ht="12.75">
      <c r="A427" s="371"/>
      <c r="B427" s="151"/>
      <c r="C427" s="151">
        <v>4740</v>
      </c>
      <c r="D427" s="159" t="s">
        <v>318</v>
      </c>
      <c r="E427" s="56">
        <v>300</v>
      </c>
      <c r="F427" s="167"/>
      <c r="G427" s="144">
        <f t="shared" si="12"/>
        <v>300</v>
      </c>
      <c r="H427" s="43"/>
    </row>
    <row r="428" spans="1:8" ht="12.75">
      <c r="A428" s="371"/>
      <c r="B428" s="151"/>
      <c r="C428" s="151">
        <v>4750</v>
      </c>
      <c r="D428" s="159" t="s">
        <v>288</v>
      </c>
      <c r="E428" s="56">
        <v>200</v>
      </c>
      <c r="F428" s="167"/>
      <c r="G428" s="144">
        <f t="shared" si="12"/>
        <v>200</v>
      </c>
      <c r="H428" s="43"/>
    </row>
    <row r="429" spans="1:8" ht="12" customHeight="1">
      <c r="A429" s="371"/>
      <c r="B429" s="386"/>
      <c r="C429" s="386"/>
      <c r="D429" s="387"/>
      <c r="E429" s="228"/>
      <c r="F429" s="206"/>
      <c r="G429" s="239"/>
      <c r="H429" s="43"/>
    </row>
    <row r="430" spans="1:9" ht="13.5" thickBot="1">
      <c r="A430" s="363"/>
      <c r="B430" s="145">
        <v>85410</v>
      </c>
      <c r="C430" s="145"/>
      <c r="D430" s="166" t="s">
        <v>64</v>
      </c>
      <c r="E430" s="148">
        <f>SUM(E431:E446)</f>
        <v>250291</v>
      </c>
      <c r="F430" s="196">
        <f>SUM(F431:F446)</f>
        <v>260</v>
      </c>
      <c r="G430" s="150">
        <f aca="true" t="shared" si="13" ref="G430:G441">F430+E430</f>
        <v>250551</v>
      </c>
      <c r="H430" s="43"/>
      <c r="I430" s="1"/>
    </row>
    <row r="431" spans="1:8" ht="12.75">
      <c r="A431" s="363"/>
      <c r="B431" s="151"/>
      <c r="C431" s="151">
        <v>3020</v>
      </c>
      <c r="D431" s="159" t="s">
        <v>28</v>
      </c>
      <c r="E431" s="56">
        <v>152</v>
      </c>
      <c r="F431" s="72"/>
      <c r="G431" s="144">
        <f t="shared" si="13"/>
        <v>152</v>
      </c>
      <c r="H431" s="43"/>
    </row>
    <row r="432" spans="1:8" ht="12.75">
      <c r="A432" s="363"/>
      <c r="B432" s="151"/>
      <c r="C432" s="151">
        <v>4010</v>
      </c>
      <c r="D432" s="159" t="s">
        <v>29</v>
      </c>
      <c r="E432" s="56">
        <v>92988</v>
      </c>
      <c r="F432" s="72"/>
      <c r="G432" s="144">
        <f t="shared" si="13"/>
        <v>92988</v>
      </c>
      <c r="H432" s="1"/>
    </row>
    <row r="433" spans="1:9" ht="12.75">
      <c r="A433" s="363"/>
      <c r="B433" s="151"/>
      <c r="C433" s="151">
        <v>4040</v>
      </c>
      <c r="D433" s="159" t="s">
        <v>30</v>
      </c>
      <c r="E433" s="56">
        <v>6975</v>
      </c>
      <c r="F433" s="72"/>
      <c r="G433" s="144">
        <f t="shared" si="13"/>
        <v>6975</v>
      </c>
      <c r="H433" s="1"/>
      <c r="I433" s="1"/>
    </row>
    <row r="434" spans="1:7" ht="12.75">
      <c r="A434" s="363"/>
      <c r="B434" s="151"/>
      <c r="C434" s="151">
        <v>4110</v>
      </c>
      <c r="D434" s="159" t="s">
        <v>31</v>
      </c>
      <c r="E434" s="56">
        <v>15454</v>
      </c>
      <c r="F434" s="72">
        <v>-650</v>
      </c>
      <c r="G434" s="144">
        <f t="shared" si="13"/>
        <v>14804</v>
      </c>
    </row>
    <row r="435" spans="1:9" ht="12.75">
      <c r="A435" s="363"/>
      <c r="B435" s="151"/>
      <c r="C435" s="151">
        <v>4120</v>
      </c>
      <c r="D435" s="159" t="s">
        <v>32</v>
      </c>
      <c r="E435" s="56">
        <v>2449</v>
      </c>
      <c r="F435" s="72">
        <v>-90</v>
      </c>
      <c r="G435" s="144">
        <f t="shared" si="13"/>
        <v>2359</v>
      </c>
      <c r="I435" s="65"/>
    </row>
    <row r="436" spans="1:9" ht="12.75">
      <c r="A436" s="363"/>
      <c r="B436" s="151"/>
      <c r="C436" s="151">
        <v>4170</v>
      </c>
      <c r="D436" s="159" t="s">
        <v>229</v>
      </c>
      <c r="E436" s="56">
        <v>0</v>
      </c>
      <c r="F436" s="72"/>
      <c r="G436" s="144">
        <f t="shared" si="13"/>
        <v>0</v>
      </c>
      <c r="H436" s="167"/>
      <c r="I436" s="65"/>
    </row>
    <row r="437" spans="1:9" ht="12.75">
      <c r="A437" s="363"/>
      <c r="B437" s="151"/>
      <c r="C437" s="151">
        <v>4210</v>
      </c>
      <c r="D437" s="159" t="s">
        <v>33</v>
      </c>
      <c r="E437" s="56">
        <v>43469</v>
      </c>
      <c r="F437" s="72"/>
      <c r="G437" s="144">
        <f t="shared" si="13"/>
        <v>43469</v>
      </c>
      <c r="I437" s="65"/>
    </row>
    <row r="438" spans="1:9" ht="12.75">
      <c r="A438" s="363"/>
      <c r="B438" s="151"/>
      <c r="C438" s="151">
        <v>4220</v>
      </c>
      <c r="D438" s="159" t="s">
        <v>67</v>
      </c>
      <c r="E438" s="56">
        <v>63550</v>
      </c>
      <c r="F438" s="72"/>
      <c r="G438" s="144">
        <f t="shared" si="13"/>
        <v>63550</v>
      </c>
      <c r="H438" s="167"/>
      <c r="I438" s="65"/>
    </row>
    <row r="439" spans="1:9" ht="12.75">
      <c r="A439" s="363"/>
      <c r="B439" s="151"/>
      <c r="C439" s="151">
        <v>4260</v>
      </c>
      <c r="D439" s="159" t="s">
        <v>34</v>
      </c>
      <c r="E439" s="56">
        <v>10500</v>
      </c>
      <c r="F439" s="72">
        <v>1000</v>
      </c>
      <c r="G439" s="144">
        <f t="shared" si="13"/>
        <v>11500</v>
      </c>
      <c r="H439" s="167"/>
      <c r="I439" s="65"/>
    </row>
    <row r="440" spans="1:9" ht="12.75">
      <c r="A440" s="363"/>
      <c r="B440" s="151"/>
      <c r="C440" s="151">
        <v>4270</v>
      </c>
      <c r="D440" s="159" t="s">
        <v>35</v>
      </c>
      <c r="E440" s="56">
        <v>500</v>
      </c>
      <c r="F440" s="72"/>
      <c r="G440" s="144">
        <f t="shared" si="13"/>
        <v>500</v>
      </c>
      <c r="I440" s="65"/>
    </row>
    <row r="441" spans="1:9" ht="12.75">
      <c r="A441" s="363"/>
      <c r="B441" s="151"/>
      <c r="C441" s="151">
        <v>4280</v>
      </c>
      <c r="D441" s="159" t="s">
        <v>36</v>
      </c>
      <c r="E441" s="56">
        <v>150</v>
      </c>
      <c r="F441" s="167"/>
      <c r="G441" s="144">
        <f t="shared" si="13"/>
        <v>150</v>
      </c>
      <c r="I441" s="65"/>
    </row>
    <row r="442" spans="1:9" ht="12.75">
      <c r="A442" s="363"/>
      <c r="B442" s="151"/>
      <c r="C442" s="151">
        <v>4300</v>
      </c>
      <c r="D442" s="159" t="s">
        <v>37</v>
      </c>
      <c r="E442" s="56">
        <v>3000</v>
      </c>
      <c r="F442" s="72"/>
      <c r="G442" s="144">
        <f>F442+E442</f>
        <v>3000</v>
      </c>
      <c r="I442" s="65"/>
    </row>
    <row r="443" spans="1:9" ht="12.75">
      <c r="A443" s="363"/>
      <c r="B443" s="151"/>
      <c r="C443" s="152">
        <v>4370</v>
      </c>
      <c r="D443" s="159" t="s">
        <v>285</v>
      </c>
      <c r="E443" s="56">
        <v>1500</v>
      </c>
      <c r="F443" s="72"/>
      <c r="G443" s="144">
        <f>F443+E443</f>
        <v>1500</v>
      </c>
      <c r="I443" s="65"/>
    </row>
    <row r="444" spans="1:9" ht="12.75">
      <c r="A444" s="363"/>
      <c r="B444" s="151"/>
      <c r="C444" s="151">
        <v>4440</v>
      </c>
      <c r="D444" s="159" t="s">
        <v>40</v>
      </c>
      <c r="E444" s="56">
        <v>6160</v>
      </c>
      <c r="F444" s="72"/>
      <c r="G444" s="144">
        <f>F444+E444</f>
        <v>6160</v>
      </c>
      <c r="I444" s="65"/>
    </row>
    <row r="445" spans="1:9" ht="12.75">
      <c r="A445" s="363"/>
      <c r="B445" s="151"/>
      <c r="C445" s="151">
        <v>4430</v>
      </c>
      <c r="D445" s="159" t="s">
        <v>39</v>
      </c>
      <c r="E445" s="56">
        <v>69</v>
      </c>
      <c r="F445" s="72"/>
      <c r="G445" s="144">
        <f>F445+E445</f>
        <v>69</v>
      </c>
      <c r="I445" s="65"/>
    </row>
    <row r="446" spans="1:9" ht="12.75">
      <c r="A446" s="363"/>
      <c r="B446" s="151"/>
      <c r="C446" s="151">
        <v>4530</v>
      </c>
      <c r="D446" s="159" t="s">
        <v>65</v>
      </c>
      <c r="E446" s="56">
        <v>3375</v>
      </c>
      <c r="F446" s="72"/>
      <c r="G446" s="144">
        <f>F446+E446</f>
        <v>3375</v>
      </c>
      <c r="I446" s="65"/>
    </row>
    <row r="447" spans="1:7" ht="12.75">
      <c r="A447" s="363"/>
      <c r="B447" s="151"/>
      <c r="C447" s="151"/>
      <c r="D447" s="159"/>
      <c r="E447" s="56"/>
      <c r="F447" s="72"/>
      <c r="G447" s="144"/>
    </row>
    <row r="448" spans="1:7" ht="12.75">
      <c r="A448" s="363"/>
      <c r="B448" s="172">
        <v>85415</v>
      </c>
      <c r="C448" s="172"/>
      <c r="D448" s="178" t="s">
        <v>57</v>
      </c>
      <c r="E448" s="397">
        <f>E449</f>
        <v>14800</v>
      </c>
      <c r="F448" s="395">
        <f>F449</f>
        <v>0</v>
      </c>
      <c r="G448" s="397">
        <f>G449</f>
        <v>14800</v>
      </c>
    </row>
    <row r="449" spans="1:7" ht="12.75">
      <c r="A449" s="363"/>
      <c r="B449" s="10"/>
      <c r="C449" s="10">
        <v>3240</v>
      </c>
      <c r="D449" s="55" t="s">
        <v>58</v>
      </c>
      <c r="E449" s="56">
        <v>14800</v>
      </c>
      <c r="F449" s="72"/>
      <c r="G449" s="144">
        <f>E449+F449</f>
        <v>14800</v>
      </c>
    </row>
    <row r="450" spans="1:7" ht="12.75">
      <c r="A450" s="363"/>
      <c r="B450" s="151"/>
      <c r="C450" s="151"/>
      <c r="D450" s="159"/>
      <c r="E450" s="56"/>
      <c r="F450" s="72"/>
      <c r="G450" s="144"/>
    </row>
    <row r="451" spans="1:7" ht="12.75">
      <c r="A451" s="363"/>
      <c r="B451" s="151"/>
      <c r="C451" s="151"/>
      <c r="D451" s="159"/>
      <c r="E451" s="56"/>
      <c r="F451" s="72"/>
      <c r="G451" s="144"/>
    </row>
    <row r="452" spans="1:7" ht="13.5" thickBot="1">
      <c r="A452" s="363"/>
      <c r="B452" s="145">
        <v>85495</v>
      </c>
      <c r="C452" s="145"/>
      <c r="D452" s="166" t="s">
        <v>66</v>
      </c>
      <c r="E452" s="148">
        <f>E453</f>
        <v>2828</v>
      </c>
      <c r="F452" s="196">
        <f>F453</f>
        <v>0</v>
      </c>
      <c r="G452" s="150">
        <f>F452+E452</f>
        <v>2828</v>
      </c>
    </row>
    <row r="453" spans="1:7" ht="12.75">
      <c r="A453" s="363"/>
      <c r="B453" s="151"/>
      <c r="C453" s="151">
        <v>4440</v>
      </c>
      <c r="D453" s="159" t="s">
        <v>40</v>
      </c>
      <c r="E453" s="56">
        <v>2828</v>
      </c>
      <c r="F453" s="72"/>
      <c r="G453" s="144">
        <f>F453+E453</f>
        <v>2828</v>
      </c>
    </row>
    <row r="454" spans="1:7" ht="6" customHeight="1" thickBot="1">
      <c r="A454" s="365"/>
      <c r="B454" s="145"/>
      <c r="C454" s="145"/>
      <c r="D454" s="166"/>
      <c r="E454" s="148"/>
      <c r="F454" s="193"/>
      <c r="G454" s="150"/>
    </row>
    <row r="455" spans="1:7" ht="12.75">
      <c r="A455" s="48"/>
      <c r="B455" s="49"/>
      <c r="C455" s="48"/>
      <c r="D455" s="49"/>
      <c r="G455" s="1"/>
    </row>
    <row r="456" spans="1:7" ht="12.75">
      <c r="A456" s="48"/>
      <c r="B456" s="48"/>
      <c r="C456" s="48"/>
      <c r="D456" s="48"/>
      <c r="G456" s="1"/>
    </row>
    <row r="457" spans="1:7" ht="12.75">
      <c r="A457" s="48"/>
      <c r="B457" s="48"/>
      <c r="C457" s="48"/>
      <c r="D457" s="48"/>
      <c r="G457" s="1"/>
    </row>
    <row r="458" spans="1:7" ht="12.75">
      <c r="A458" s="48"/>
      <c r="B458" s="48"/>
      <c r="C458" s="48"/>
      <c r="D458" s="48"/>
      <c r="G458" s="1"/>
    </row>
    <row r="459" spans="1:7" ht="12.75">
      <c r="A459" s="48"/>
      <c r="B459" s="64"/>
      <c r="C459" s="48"/>
      <c r="D459" s="48"/>
      <c r="E459" s="480"/>
      <c r="F459" s="480"/>
      <c r="G459" s="480"/>
    </row>
    <row r="460" spans="1:7" ht="12.75">
      <c r="A460" s="48"/>
      <c r="B460" s="48"/>
      <c r="C460" s="48"/>
      <c r="E460" s="242"/>
      <c r="G460" s="156" t="s">
        <v>226</v>
      </c>
    </row>
    <row r="461" spans="1:7" ht="12.75">
      <c r="A461" s="482" t="s">
        <v>68</v>
      </c>
      <c r="B461" s="482"/>
      <c r="C461" s="482"/>
      <c r="D461" s="482"/>
      <c r="E461" s="482"/>
      <c r="F461" s="482"/>
      <c r="G461" s="482"/>
    </row>
    <row r="462" spans="1:7" ht="13.5" thickBot="1">
      <c r="A462" s="481" t="s">
        <v>7</v>
      </c>
      <c r="B462" s="481"/>
      <c r="C462" s="481"/>
      <c r="D462" s="481"/>
      <c r="E462" s="481"/>
      <c r="F462" s="481"/>
      <c r="G462" s="481"/>
    </row>
    <row r="463" spans="1:7" ht="12.75">
      <c r="A463" s="54"/>
      <c r="B463" s="9"/>
      <c r="C463" s="9"/>
      <c r="D463" s="9"/>
      <c r="E463" s="189" t="s">
        <v>8</v>
      </c>
      <c r="F463" s="189"/>
      <c r="G463" s="7" t="s">
        <v>8</v>
      </c>
    </row>
    <row r="464" spans="1:7" ht="12.75">
      <c r="A464" s="8" t="s">
        <v>9</v>
      </c>
      <c r="B464" s="9" t="s">
        <v>10</v>
      </c>
      <c r="C464" s="10" t="s">
        <v>11</v>
      </c>
      <c r="D464" s="10" t="s">
        <v>12</v>
      </c>
      <c r="E464" s="190" t="s">
        <v>373</v>
      </c>
      <c r="F464" s="190" t="s">
        <v>13</v>
      </c>
      <c r="G464" s="14" t="s">
        <v>373</v>
      </c>
    </row>
    <row r="465" spans="1:7" ht="13.5" thickBot="1">
      <c r="A465" s="15"/>
      <c r="B465" s="16"/>
      <c r="C465" s="17"/>
      <c r="D465" s="17"/>
      <c r="E465" s="21"/>
      <c r="F465" s="21"/>
      <c r="G465" s="20" t="s">
        <v>14</v>
      </c>
    </row>
    <row r="466" spans="1:7" ht="13.5" thickBot="1">
      <c r="A466" s="15">
        <v>1</v>
      </c>
      <c r="B466" s="17">
        <v>2</v>
      </c>
      <c r="C466" s="17">
        <v>3</v>
      </c>
      <c r="D466" s="17">
        <v>4</v>
      </c>
      <c r="E466" s="110">
        <v>5</v>
      </c>
      <c r="F466" s="76">
        <v>6</v>
      </c>
      <c r="G466" s="77">
        <v>7</v>
      </c>
    </row>
    <row r="467" spans="1:7" ht="12.75">
      <c r="A467" s="8"/>
      <c r="B467" s="10"/>
      <c r="C467" s="10"/>
      <c r="D467" s="10"/>
      <c r="E467" s="234"/>
      <c r="F467" s="72"/>
      <c r="G467" s="46"/>
    </row>
    <row r="468" spans="1:7" ht="13.5" thickBot="1">
      <c r="A468" s="8"/>
      <c r="B468" s="10"/>
      <c r="C468" s="10"/>
      <c r="D468" s="27" t="s">
        <v>59</v>
      </c>
      <c r="E468" s="160">
        <f>E470+E474</f>
        <v>48400</v>
      </c>
      <c r="F468" s="194">
        <f>F470+F474</f>
        <v>0</v>
      </c>
      <c r="G468" s="42">
        <f>F468+E468</f>
        <v>48400</v>
      </c>
    </row>
    <row r="469" spans="1:7" ht="12.75">
      <c r="A469" s="8"/>
      <c r="B469" s="10"/>
      <c r="C469" s="10"/>
      <c r="D469" s="52" t="s">
        <v>16</v>
      </c>
      <c r="E469" s="56"/>
      <c r="F469" s="72"/>
      <c r="G469" s="46"/>
    </row>
    <row r="470" spans="1:7" ht="13.5" thickBot="1">
      <c r="A470" s="31">
        <v>758</v>
      </c>
      <c r="B470" s="27"/>
      <c r="C470" s="27"/>
      <c r="D470" s="78" t="s">
        <v>24</v>
      </c>
      <c r="E470" s="160">
        <f>E471</f>
        <v>150</v>
      </c>
      <c r="F470" s="160">
        <f>F471</f>
        <v>0</v>
      </c>
      <c r="G470" s="42">
        <f>F470+E470</f>
        <v>150</v>
      </c>
    </row>
    <row r="471" spans="1:7" ht="13.5" thickBot="1">
      <c r="A471" s="8"/>
      <c r="B471" s="17">
        <v>75814</v>
      </c>
      <c r="C471" s="16"/>
      <c r="D471" s="16" t="s">
        <v>25</v>
      </c>
      <c r="E471" s="154">
        <f>E472</f>
        <v>150</v>
      </c>
      <c r="F471" s="195">
        <f>SUM(F472)</f>
        <v>0</v>
      </c>
      <c r="G471" s="44">
        <f>F471+E471</f>
        <v>150</v>
      </c>
    </row>
    <row r="472" spans="1:7" ht="12.75">
      <c r="A472" s="8"/>
      <c r="B472" s="10"/>
      <c r="C472" s="37" t="s">
        <v>192</v>
      </c>
      <c r="D472" s="9" t="s">
        <v>26</v>
      </c>
      <c r="E472" s="56">
        <v>150</v>
      </c>
      <c r="F472" s="72"/>
      <c r="G472" s="46">
        <f>F472+E472</f>
        <v>150</v>
      </c>
    </row>
    <row r="473" spans="1:7" ht="12.75">
      <c r="A473" s="8"/>
      <c r="B473" s="10"/>
      <c r="C473" s="10"/>
      <c r="D473" s="9"/>
      <c r="E473" s="56"/>
      <c r="F473" s="72"/>
      <c r="G473" s="46"/>
    </row>
    <row r="474" spans="1:7" ht="13.5" thickBot="1">
      <c r="A474" s="31">
        <v>854</v>
      </c>
      <c r="B474" s="27"/>
      <c r="C474" s="27"/>
      <c r="D474" s="28" t="s">
        <v>55</v>
      </c>
      <c r="E474" s="160">
        <f>E475</f>
        <v>48250</v>
      </c>
      <c r="F474" s="194">
        <f>F475</f>
        <v>0</v>
      </c>
      <c r="G474" s="42">
        <f>F474+E474</f>
        <v>48250</v>
      </c>
    </row>
    <row r="475" spans="1:7" ht="13.5" thickBot="1">
      <c r="A475" s="8"/>
      <c r="B475" s="32">
        <v>85420</v>
      </c>
      <c r="C475" s="32"/>
      <c r="D475" s="33" t="s">
        <v>184</v>
      </c>
      <c r="E475" s="154">
        <f>SUM(E476:E480)</f>
        <v>48250</v>
      </c>
      <c r="F475" s="154">
        <f>SUM(F476:F480)</f>
        <v>0</v>
      </c>
      <c r="G475" s="45">
        <f>F475+E475</f>
        <v>48250</v>
      </c>
    </row>
    <row r="476" spans="1:7" ht="12.75">
      <c r="A476" s="8"/>
      <c r="B476" s="10"/>
      <c r="C476" s="37" t="s">
        <v>197</v>
      </c>
      <c r="D476" s="9" t="s">
        <v>95</v>
      </c>
      <c r="E476" s="56">
        <v>250</v>
      </c>
      <c r="F476" s="136"/>
      <c r="G476" s="46">
        <f>F476+E476</f>
        <v>250</v>
      </c>
    </row>
    <row r="477" spans="1:7" ht="12.75">
      <c r="A477" s="8"/>
      <c r="B477" s="10"/>
      <c r="C477" s="37" t="s">
        <v>191</v>
      </c>
      <c r="D477" s="9" t="s">
        <v>22</v>
      </c>
      <c r="E477" s="56">
        <v>18000</v>
      </c>
      <c r="F477" s="136"/>
      <c r="G477" s="46">
        <f>F477+E477</f>
        <v>18000</v>
      </c>
    </row>
    <row r="478" spans="1:7" ht="12.75">
      <c r="A478" s="8"/>
      <c r="B478" s="10"/>
      <c r="C478" s="10"/>
      <c r="D478" s="9" t="s">
        <v>23</v>
      </c>
      <c r="E478" s="56"/>
      <c r="F478" s="72"/>
      <c r="G478" s="46"/>
    </row>
    <row r="479" spans="1:7" ht="12.75">
      <c r="A479" s="8"/>
      <c r="B479" s="10"/>
      <c r="C479" s="37" t="s">
        <v>193</v>
      </c>
      <c r="D479" s="9" t="s">
        <v>49</v>
      </c>
      <c r="E479" s="56">
        <v>29000</v>
      </c>
      <c r="F479" s="72"/>
      <c r="G479" s="46">
        <f>F479+E479</f>
        <v>29000</v>
      </c>
    </row>
    <row r="480" spans="1:7" ht="12.75">
      <c r="A480" s="8"/>
      <c r="B480" s="10"/>
      <c r="C480" s="37" t="s">
        <v>194</v>
      </c>
      <c r="D480" s="9" t="s">
        <v>409</v>
      </c>
      <c r="E480" s="56">
        <v>1000</v>
      </c>
      <c r="F480" s="72"/>
      <c r="G480" s="46">
        <f>F480+E480</f>
        <v>1000</v>
      </c>
    </row>
    <row r="481" spans="1:7" ht="12.75">
      <c r="A481" s="8"/>
      <c r="B481" s="10"/>
      <c r="C481" s="10"/>
      <c r="D481" s="9"/>
      <c r="E481" s="56"/>
      <c r="F481" s="72"/>
      <c r="G481" s="46"/>
    </row>
    <row r="482" spans="1:8" ht="13.5" thickBot="1">
      <c r="A482" s="8"/>
      <c r="B482" s="10"/>
      <c r="C482" s="10"/>
      <c r="D482" s="27" t="s">
        <v>50</v>
      </c>
      <c r="E482" s="160">
        <f>E484+E530+E547+E536</f>
        <v>2702217</v>
      </c>
      <c r="F482" s="160">
        <f>F484+F530+F547+F536</f>
        <v>63245</v>
      </c>
      <c r="G482" s="160">
        <f>G484+G530+G547+G536</f>
        <v>2765462</v>
      </c>
      <c r="H482" s="43"/>
    </row>
    <row r="483" spans="1:7" ht="12.75">
      <c r="A483" s="8"/>
      <c r="B483" s="10"/>
      <c r="C483" s="10"/>
      <c r="D483" s="52" t="s">
        <v>16</v>
      </c>
      <c r="E483" s="56"/>
      <c r="F483" s="72"/>
      <c r="G483" s="46"/>
    </row>
    <row r="484" spans="1:7" ht="13.5" thickBot="1">
      <c r="A484" s="31">
        <v>801</v>
      </c>
      <c r="B484" s="27"/>
      <c r="C484" s="27"/>
      <c r="D484" s="28" t="s">
        <v>47</v>
      </c>
      <c r="E484" s="160">
        <f>E485+E500+E519+E522</f>
        <v>421061</v>
      </c>
      <c r="F484" s="160">
        <f>F485+F500+F519+F522</f>
        <v>63245</v>
      </c>
      <c r="G484" s="160">
        <f>G485+G500+G519+G522</f>
        <v>484306</v>
      </c>
    </row>
    <row r="485" spans="1:7" ht="13.5" thickBot="1">
      <c r="A485" s="8"/>
      <c r="B485" s="17">
        <v>80101</v>
      </c>
      <c r="C485" s="17"/>
      <c r="D485" s="16" t="s">
        <v>71</v>
      </c>
      <c r="E485" s="154">
        <f>SUM(E486:E498)</f>
        <v>41251</v>
      </c>
      <c r="F485" s="195">
        <f>SUM(F486:F498)</f>
        <v>0</v>
      </c>
      <c r="G485" s="44">
        <f aca="true" t="shared" si="14" ref="G485:G498">F485+E485</f>
        <v>41251</v>
      </c>
    </row>
    <row r="486" spans="1:7" ht="12.75">
      <c r="A486" s="8"/>
      <c r="B486" s="10"/>
      <c r="C486" s="10">
        <v>3020</v>
      </c>
      <c r="D486" s="9" t="s">
        <v>28</v>
      </c>
      <c r="E486" s="56">
        <v>2182</v>
      </c>
      <c r="F486" s="72"/>
      <c r="G486" s="46">
        <f t="shared" si="14"/>
        <v>2182</v>
      </c>
    </row>
    <row r="487" spans="1:7" ht="12.75">
      <c r="A487" s="8"/>
      <c r="B487" s="10"/>
      <c r="C487" s="10">
        <v>4010</v>
      </c>
      <c r="D487" s="9" t="s">
        <v>29</v>
      </c>
      <c r="E487" s="56">
        <v>27016</v>
      </c>
      <c r="F487" s="72"/>
      <c r="G487" s="46">
        <f t="shared" si="14"/>
        <v>27016</v>
      </c>
    </row>
    <row r="488" spans="1:7" ht="12.75">
      <c r="A488" s="8"/>
      <c r="B488" s="10"/>
      <c r="C488" s="10">
        <v>4040</v>
      </c>
      <c r="D488" s="9" t="s">
        <v>30</v>
      </c>
      <c r="E488" s="56">
        <v>3904</v>
      </c>
      <c r="F488" s="72"/>
      <c r="G488" s="46">
        <f t="shared" si="14"/>
        <v>3904</v>
      </c>
    </row>
    <row r="489" spans="1:7" ht="12.75">
      <c r="A489" s="8"/>
      <c r="B489" s="10"/>
      <c r="C489" s="10">
        <v>4110</v>
      </c>
      <c r="D489" s="9" t="s">
        <v>31</v>
      </c>
      <c r="E489" s="56">
        <v>4149</v>
      </c>
      <c r="F489" s="72"/>
      <c r="G489" s="46">
        <f t="shared" si="14"/>
        <v>4149</v>
      </c>
    </row>
    <row r="490" spans="1:7" ht="12.75">
      <c r="A490" s="8"/>
      <c r="B490" s="10"/>
      <c r="C490" s="10">
        <v>4120</v>
      </c>
      <c r="D490" s="9" t="s">
        <v>32</v>
      </c>
      <c r="E490" s="56">
        <v>639</v>
      </c>
      <c r="F490" s="72"/>
      <c r="G490" s="46">
        <f t="shared" si="14"/>
        <v>639</v>
      </c>
    </row>
    <row r="491" spans="1:7" ht="12.75">
      <c r="A491" s="8"/>
      <c r="B491" s="10"/>
      <c r="C491" s="10">
        <v>4210</v>
      </c>
      <c r="D491" s="9" t="s">
        <v>33</v>
      </c>
      <c r="E491" s="56">
        <v>125</v>
      </c>
      <c r="F491" s="72"/>
      <c r="G491" s="46">
        <f t="shared" si="14"/>
        <v>125</v>
      </c>
    </row>
    <row r="492" spans="1:7" ht="12.75">
      <c r="A492" s="8"/>
      <c r="B492" s="10"/>
      <c r="C492" s="10">
        <v>4240</v>
      </c>
      <c r="D492" s="9" t="s">
        <v>72</v>
      </c>
      <c r="E492" s="56">
        <v>0</v>
      </c>
      <c r="F492" s="72"/>
      <c r="G492" s="46">
        <f t="shared" si="14"/>
        <v>0</v>
      </c>
    </row>
    <row r="493" spans="1:7" ht="12.75">
      <c r="A493" s="8"/>
      <c r="B493" s="10"/>
      <c r="C493" s="10">
        <v>4260</v>
      </c>
      <c r="D493" s="9" t="s">
        <v>34</v>
      </c>
      <c r="E493" s="56">
        <v>1200</v>
      </c>
      <c r="F493" s="72"/>
      <c r="G493" s="46">
        <f t="shared" si="14"/>
        <v>1200</v>
      </c>
    </row>
    <row r="494" spans="1:7" ht="12.75">
      <c r="A494" s="8"/>
      <c r="B494" s="10"/>
      <c r="C494" s="10">
        <v>4270</v>
      </c>
      <c r="D494" s="9" t="s">
        <v>35</v>
      </c>
      <c r="E494" s="56">
        <v>0</v>
      </c>
      <c r="F494" s="72"/>
      <c r="G494" s="46">
        <f t="shared" si="14"/>
        <v>0</v>
      </c>
    </row>
    <row r="495" spans="1:7" ht="12.75">
      <c r="A495" s="8"/>
      <c r="B495" s="10"/>
      <c r="C495" s="10">
        <v>4300</v>
      </c>
      <c r="D495" s="9" t="s">
        <v>37</v>
      </c>
      <c r="E495" s="56">
        <v>45</v>
      </c>
      <c r="F495" s="72"/>
      <c r="G495" s="46">
        <f t="shared" si="14"/>
        <v>45</v>
      </c>
    </row>
    <row r="496" spans="1:7" ht="12.75">
      <c r="A496" s="8"/>
      <c r="B496" s="10"/>
      <c r="C496" s="10">
        <v>4410</v>
      </c>
      <c r="D496" s="9" t="s">
        <v>38</v>
      </c>
      <c r="E496" s="56">
        <v>0</v>
      </c>
      <c r="F496" s="72"/>
      <c r="G496" s="46">
        <f t="shared" si="14"/>
        <v>0</v>
      </c>
    </row>
    <row r="497" spans="1:7" ht="12.75">
      <c r="A497" s="8"/>
      <c r="B497" s="10"/>
      <c r="C497" s="10">
        <v>4440</v>
      </c>
      <c r="D497" s="9" t="s">
        <v>40</v>
      </c>
      <c r="E497" s="56">
        <v>1991</v>
      </c>
      <c r="F497" s="72"/>
      <c r="G497" s="46">
        <f t="shared" si="14"/>
        <v>1991</v>
      </c>
    </row>
    <row r="498" spans="1:7" ht="12.75">
      <c r="A498" s="8"/>
      <c r="B498" s="10"/>
      <c r="C498" s="12">
        <v>4740</v>
      </c>
      <c r="D498" s="159" t="s">
        <v>287</v>
      </c>
      <c r="E498" s="56">
        <v>0</v>
      </c>
      <c r="F498" s="72"/>
      <c r="G498" s="46">
        <f t="shared" si="14"/>
        <v>0</v>
      </c>
    </row>
    <row r="499" spans="1:7" ht="12.75">
      <c r="A499" s="8"/>
      <c r="B499" s="10"/>
      <c r="C499" s="10"/>
      <c r="D499" s="9"/>
      <c r="E499" s="56"/>
      <c r="F499" s="72"/>
      <c r="G499" s="46"/>
    </row>
    <row r="500" spans="1:7" ht="13.5" thickBot="1">
      <c r="A500" s="8"/>
      <c r="B500" s="17">
        <v>80110</v>
      </c>
      <c r="C500" s="17"/>
      <c r="D500" s="16" t="s">
        <v>60</v>
      </c>
      <c r="E500" s="148">
        <f>SUM(E501:E517)</f>
        <v>367430</v>
      </c>
      <c r="F500" s="196">
        <f>SUM(F501:F517)</f>
        <v>0</v>
      </c>
      <c r="G500" s="45">
        <f aca="true" t="shared" si="15" ref="G500:G517">F500+E500</f>
        <v>367430</v>
      </c>
    </row>
    <row r="501" spans="1:7" ht="12.75">
      <c r="A501" s="8"/>
      <c r="B501" s="10"/>
      <c r="C501" s="10">
        <v>3020</v>
      </c>
      <c r="D501" s="9" t="s">
        <v>28</v>
      </c>
      <c r="E501" s="56">
        <v>18679</v>
      </c>
      <c r="F501" s="72"/>
      <c r="G501" s="46">
        <f t="shared" si="15"/>
        <v>18679</v>
      </c>
    </row>
    <row r="502" spans="1:7" ht="12.75">
      <c r="A502" s="8"/>
      <c r="B502" s="10"/>
      <c r="C502" s="10">
        <v>4010</v>
      </c>
      <c r="D502" s="9" t="s">
        <v>29</v>
      </c>
      <c r="E502" s="56">
        <v>205659</v>
      </c>
      <c r="F502" s="72"/>
      <c r="G502" s="46">
        <f t="shared" si="15"/>
        <v>205659</v>
      </c>
    </row>
    <row r="503" spans="1:7" ht="12.75">
      <c r="A503" s="8"/>
      <c r="B503" s="10"/>
      <c r="C503" s="10">
        <v>4040</v>
      </c>
      <c r="D503" s="9" t="s">
        <v>30</v>
      </c>
      <c r="E503" s="56">
        <v>15915</v>
      </c>
      <c r="F503" s="72"/>
      <c r="G503" s="46">
        <f t="shared" si="15"/>
        <v>15915</v>
      </c>
    </row>
    <row r="504" spans="1:7" ht="12.75">
      <c r="A504" s="8"/>
      <c r="B504" s="10"/>
      <c r="C504" s="10">
        <v>4110</v>
      </c>
      <c r="D504" s="9" t="s">
        <v>31</v>
      </c>
      <c r="E504" s="56">
        <v>33515</v>
      </c>
      <c r="F504" s="72"/>
      <c r="G504" s="46">
        <f t="shared" si="15"/>
        <v>33515</v>
      </c>
    </row>
    <row r="505" spans="1:7" ht="12.75">
      <c r="A505" s="8"/>
      <c r="B505" s="10"/>
      <c r="C505" s="10">
        <v>4120</v>
      </c>
      <c r="D505" s="9" t="s">
        <v>32</v>
      </c>
      <c r="E505" s="56">
        <v>5442</v>
      </c>
      <c r="F505" s="72"/>
      <c r="G505" s="46">
        <f t="shared" si="15"/>
        <v>5442</v>
      </c>
    </row>
    <row r="506" spans="1:7" ht="12.75">
      <c r="A506" s="8"/>
      <c r="B506" s="10"/>
      <c r="C506" s="10">
        <v>4210</v>
      </c>
      <c r="D506" s="9" t="s">
        <v>33</v>
      </c>
      <c r="E506" s="56">
        <v>39422</v>
      </c>
      <c r="F506" s="72"/>
      <c r="G506" s="46">
        <f t="shared" si="15"/>
        <v>39422</v>
      </c>
    </row>
    <row r="507" spans="1:7" ht="12.75">
      <c r="A507" s="8"/>
      <c r="B507" s="10"/>
      <c r="C507" s="10">
        <v>4240</v>
      </c>
      <c r="D507" s="9" t="s">
        <v>72</v>
      </c>
      <c r="E507" s="56">
        <v>4000</v>
      </c>
      <c r="F507" s="72"/>
      <c r="G507" s="46">
        <f t="shared" si="15"/>
        <v>4000</v>
      </c>
    </row>
    <row r="508" spans="1:7" ht="12.75">
      <c r="A508" s="8"/>
      <c r="B508" s="10"/>
      <c r="C508" s="10">
        <v>4260</v>
      </c>
      <c r="D508" s="9" t="s">
        <v>34</v>
      </c>
      <c r="E508" s="56">
        <v>4000</v>
      </c>
      <c r="F508" s="72"/>
      <c r="G508" s="46">
        <f t="shared" si="15"/>
        <v>4000</v>
      </c>
    </row>
    <row r="509" spans="1:7" ht="12.75">
      <c r="A509" s="8"/>
      <c r="B509" s="10"/>
      <c r="C509" s="10">
        <v>4270</v>
      </c>
      <c r="D509" s="9" t="s">
        <v>35</v>
      </c>
      <c r="E509" s="56">
        <v>1500</v>
      </c>
      <c r="F509" s="72"/>
      <c r="G509" s="46">
        <f t="shared" si="15"/>
        <v>1500</v>
      </c>
    </row>
    <row r="510" spans="1:7" ht="12.75">
      <c r="A510" s="8"/>
      <c r="B510" s="10"/>
      <c r="C510" s="10">
        <v>4280</v>
      </c>
      <c r="D510" s="9" t="s">
        <v>36</v>
      </c>
      <c r="E510" s="56">
        <v>300</v>
      </c>
      <c r="F510" s="72"/>
      <c r="G510" s="46">
        <f t="shared" si="15"/>
        <v>300</v>
      </c>
    </row>
    <row r="511" spans="1:7" ht="12.75">
      <c r="A511" s="8"/>
      <c r="B511" s="10"/>
      <c r="C511" s="10">
        <v>4300</v>
      </c>
      <c r="D511" s="9" t="s">
        <v>37</v>
      </c>
      <c r="E511" s="56">
        <v>4655</v>
      </c>
      <c r="F511" s="72"/>
      <c r="G511" s="46">
        <f t="shared" si="15"/>
        <v>4655</v>
      </c>
    </row>
    <row r="512" spans="1:7" ht="12.75">
      <c r="A512" s="8"/>
      <c r="B512" s="10"/>
      <c r="C512" s="10">
        <v>4350</v>
      </c>
      <c r="D512" s="9" t="s">
        <v>283</v>
      </c>
      <c r="E512" s="56">
        <v>1000</v>
      </c>
      <c r="F512" s="72"/>
      <c r="G512" s="46">
        <f t="shared" si="15"/>
        <v>1000</v>
      </c>
    </row>
    <row r="513" spans="1:7" ht="12.75">
      <c r="A513" s="8"/>
      <c r="B513" s="10"/>
      <c r="C513" s="10">
        <v>4370</v>
      </c>
      <c r="D513" s="9" t="s">
        <v>291</v>
      </c>
      <c r="E513" s="56">
        <v>1000</v>
      </c>
      <c r="F513" s="72"/>
      <c r="G513" s="46">
        <f t="shared" si="15"/>
        <v>1000</v>
      </c>
    </row>
    <row r="514" spans="1:7" ht="12.75">
      <c r="A514" s="8"/>
      <c r="B514" s="10"/>
      <c r="C514" s="10">
        <v>4410</v>
      </c>
      <c r="D514" s="9" t="s">
        <v>38</v>
      </c>
      <c r="E514" s="56">
        <v>1000</v>
      </c>
      <c r="F514" s="72"/>
      <c r="G514" s="46">
        <f t="shared" si="15"/>
        <v>1000</v>
      </c>
    </row>
    <row r="515" spans="1:7" ht="12.75">
      <c r="A515" s="8"/>
      <c r="B515" s="10"/>
      <c r="C515" s="10">
        <v>4440</v>
      </c>
      <c r="D515" s="9" t="s">
        <v>40</v>
      </c>
      <c r="E515" s="56">
        <v>27143</v>
      </c>
      <c r="F515" s="72"/>
      <c r="G515" s="46">
        <f t="shared" si="15"/>
        <v>27143</v>
      </c>
    </row>
    <row r="516" spans="1:7" ht="12.75">
      <c r="A516" s="8"/>
      <c r="B516" s="10"/>
      <c r="C516" s="10">
        <v>4740</v>
      </c>
      <c r="D516" s="9" t="s">
        <v>292</v>
      </c>
      <c r="E516" s="56">
        <v>1200</v>
      </c>
      <c r="F516" s="72"/>
      <c r="G516" s="46">
        <f t="shared" si="15"/>
        <v>1200</v>
      </c>
    </row>
    <row r="517" spans="1:7" ht="12.75">
      <c r="A517" s="8"/>
      <c r="B517" s="10"/>
      <c r="C517" s="10">
        <v>4750</v>
      </c>
      <c r="D517" s="9" t="s">
        <v>313</v>
      </c>
      <c r="E517" s="56">
        <v>3000</v>
      </c>
      <c r="F517" s="72"/>
      <c r="G517" s="46">
        <f t="shared" si="15"/>
        <v>3000</v>
      </c>
    </row>
    <row r="518" spans="1:7" ht="12.75">
      <c r="A518" s="8"/>
      <c r="B518" s="10"/>
      <c r="C518" s="10"/>
      <c r="D518" s="9"/>
      <c r="E518" s="56"/>
      <c r="F518" s="72"/>
      <c r="G518" s="46"/>
    </row>
    <row r="519" spans="1:7" ht="12.75">
      <c r="A519" s="8"/>
      <c r="B519" s="172">
        <v>80146</v>
      </c>
      <c r="C519" s="172"/>
      <c r="D519" s="178" t="s">
        <v>398</v>
      </c>
      <c r="E519" s="203">
        <f>E520</f>
        <v>9200</v>
      </c>
      <c r="F519" s="395">
        <f>F520</f>
        <v>0</v>
      </c>
      <c r="G519" s="396">
        <f>G520</f>
        <v>9200</v>
      </c>
    </row>
    <row r="520" spans="1:7" ht="12.75">
      <c r="A520" s="8"/>
      <c r="B520" s="10"/>
      <c r="C520" s="10">
        <v>4300</v>
      </c>
      <c r="D520" s="9" t="s">
        <v>37</v>
      </c>
      <c r="E520" s="56">
        <v>9200</v>
      </c>
      <c r="F520" s="72"/>
      <c r="G520" s="46">
        <f>E520+F520</f>
        <v>9200</v>
      </c>
    </row>
    <row r="521" spans="1:7" ht="12.75">
      <c r="A521" s="8"/>
      <c r="B521" s="10"/>
      <c r="C521" s="10"/>
      <c r="D521" s="9"/>
      <c r="E521" s="56"/>
      <c r="F521" s="72"/>
      <c r="G521" s="46"/>
    </row>
    <row r="522" spans="1:7" ht="12.75">
      <c r="A522" s="8"/>
      <c r="B522" s="172">
        <v>80195</v>
      </c>
      <c r="C522" s="172"/>
      <c r="D522" s="178" t="s">
        <v>54</v>
      </c>
      <c r="E522" s="203">
        <f>SUM(E523:E528)</f>
        <v>3180</v>
      </c>
      <c r="F522" s="203">
        <f>SUM(F523:F528)</f>
        <v>63245</v>
      </c>
      <c r="G522" s="203">
        <f>SUM(G523:G528)</f>
        <v>66425</v>
      </c>
    </row>
    <row r="523" spans="1:7" ht="12.75">
      <c r="A523" s="8"/>
      <c r="B523" s="10"/>
      <c r="C523" s="10">
        <v>4010</v>
      </c>
      <c r="D523" s="9" t="s">
        <v>29</v>
      </c>
      <c r="E523" s="56">
        <v>2691</v>
      </c>
      <c r="F523" s="72"/>
      <c r="G523" s="46">
        <f>E523+F523</f>
        <v>2691</v>
      </c>
    </row>
    <row r="524" spans="1:7" ht="12.75">
      <c r="A524" s="8"/>
      <c r="B524" s="10"/>
      <c r="C524" s="10">
        <v>4110</v>
      </c>
      <c r="D524" s="9" t="s">
        <v>31</v>
      </c>
      <c r="E524" s="56">
        <v>423</v>
      </c>
      <c r="F524" s="72"/>
      <c r="G524" s="46">
        <f>E524+F524</f>
        <v>423</v>
      </c>
    </row>
    <row r="525" spans="1:7" ht="12.75">
      <c r="A525" s="8"/>
      <c r="B525" s="10"/>
      <c r="C525" s="10">
        <v>4120</v>
      </c>
      <c r="D525" s="9" t="s">
        <v>32</v>
      </c>
      <c r="E525" s="56">
        <v>66</v>
      </c>
      <c r="F525" s="72"/>
      <c r="G525" s="46">
        <f>E525+F525</f>
        <v>66</v>
      </c>
    </row>
    <row r="526" spans="1:7" ht="12.75">
      <c r="A526" s="8"/>
      <c r="B526" s="10"/>
      <c r="C526" s="10">
        <v>4218</v>
      </c>
      <c r="D526" s="9" t="s">
        <v>33</v>
      </c>
      <c r="E526" s="56">
        <v>0</v>
      </c>
      <c r="F526" s="72">
        <v>7627</v>
      </c>
      <c r="G526" s="46">
        <f>E526+F526</f>
        <v>7627</v>
      </c>
    </row>
    <row r="527" spans="1:7" ht="12.75">
      <c r="A527" s="8"/>
      <c r="B527" s="10"/>
      <c r="C527" s="10">
        <v>4308</v>
      </c>
      <c r="D527" s="9" t="s">
        <v>37</v>
      </c>
      <c r="E527" s="56">
        <v>0</v>
      </c>
      <c r="F527" s="72">
        <v>1318</v>
      </c>
      <c r="G527" s="46">
        <f>E527+F527</f>
        <v>1318</v>
      </c>
    </row>
    <row r="528" spans="1:7" ht="12.75">
      <c r="A528" s="8"/>
      <c r="B528" s="10"/>
      <c r="C528" s="10">
        <v>4418</v>
      </c>
      <c r="D528" s="9" t="s">
        <v>38</v>
      </c>
      <c r="E528" s="56">
        <v>0</v>
      </c>
      <c r="F528" s="72">
        <v>54300</v>
      </c>
      <c r="G528" s="46">
        <f>E528+F528</f>
        <v>54300</v>
      </c>
    </row>
    <row r="529" spans="1:7" ht="12.75">
      <c r="A529" s="8"/>
      <c r="B529" s="10"/>
      <c r="C529" s="10"/>
      <c r="D529" s="9"/>
      <c r="E529" s="56"/>
      <c r="F529" s="72"/>
      <c r="G529" s="46"/>
    </row>
    <row r="530" spans="1:7" ht="13.5" thickBot="1">
      <c r="A530" s="31">
        <v>851</v>
      </c>
      <c r="B530" s="28"/>
      <c r="C530" s="27"/>
      <c r="D530" s="28" t="s">
        <v>73</v>
      </c>
      <c r="E530" s="160">
        <f>E533</f>
        <v>28313</v>
      </c>
      <c r="F530" s="194">
        <f>F533</f>
        <v>0</v>
      </c>
      <c r="G530" s="42">
        <f>F530+E530</f>
        <v>28313</v>
      </c>
    </row>
    <row r="531" spans="1:7" ht="12.75">
      <c r="A531" s="8"/>
      <c r="B531" s="9">
        <v>85156</v>
      </c>
      <c r="C531" s="10"/>
      <c r="D531" s="9" t="s">
        <v>74</v>
      </c>
      <c r="E531" s="56"/>
      <c r="F531" s="72"/>
      <c r="G531" s="46"/>
    </row>
    <row r="532" spans="1:7" ht="12.75">
      <c r="A532" s="8"/>
      <c r="B532" s="9"/>
      <c r="C532" s="10"/>
      <c r="D532" s="9" t="s">
        <v>75</v>
      </c>
      <c r="E532" s="56"/>
      <c r="F532" s="72"/>
      <c r="G532" s="46"/>
    </row>
    <row r="533" spans="1:7" ht="13.5" thickBot="1">
      <c r="A533" s="8"/>
      <c r="B533" s="16"/>
      <c r="C533" s="17"/>
      <c r="D533" s="16" t="s">
        <v>76</v>
      </c>
      <c r="E533" s="148">
        <f>E534</f>
        <v>28313</v>
      </c>
      <c r="F533" s="196">
        <f>F534</f>
        <v>0</v>
      </c>
      <c r="G533" s="45">
        <f>F533+E533</f>
        <v>28313</v>
      </c>
    </row>
    <row r="534" spans="1:7" ht="12.75">
      <c r="A534" s="8"/>
      <c r="B534" s="9"/>
      <c r="C534" s="37" t="s">
        <v>77</v>
      </c>
      <c r="D534" s="9" t="s">
        <v>78</v>
      </c>
      <c r="E534" s="56">
        <v>28313</v>
      </c>
      <c r="F534" s="72"/>
      <c r="G534" s="46">
        <f>F534+E534</f>
        <v>28313</v>
      </c>
    </row>
    <row r="535" spans="1:7" ht="12.75">
      <c r="A535" s="8"/>
      <c r="B535" s="9"/>
      <c r="C535" s="37"/>
      <c r="D535" s="9"/>
      <c r="E535" s="56"/>
      <c r="F535" s="72"/>
      <c r="G535" s="46"/>
    </row>
    <row r="536" spans="1:7" ht="13.5" thickBot="1">
      <c r="A536" s="31">
        <v>852</v>
      </c>
      <c r="B536" s="27"/>
      <c r="C536" s="27"/>
      <c r="D536" s="28" t="s">
        <v>69</v>
      </c>
      <c r="E536" s="160">
        <f>E537</f>
        <v>7500</v>
      </c>
      <c r="F536" s="160">
        <f>F537</f>
        <v>0</v>
      </c>
      <c r="G536" s="160">
        <f>G537</f>
        <v>7500</v>
      </c>
    </row>
    <row r="537" spans="1:7" ht="13.5" thickBot="1">
      <c r="A537" s="8"/>
      <c r="B537" s="17">
        <v>85201</v>
      </c>
      <c r="C537" s="16"/>
      <c r="D537" s="33" t="s">
        <v>70</v>
      </c>
      <c r="E537" s="154">
        <f>SUM(E538:E545)</f>
        <v>7500</v>
      </c>
      <c r="F537" s="196">
        <f>SUM(F538:F545)</f>
        <v>0</v>
      </c>
      <c r="G537" s="45">
        <f aca="true" t="shared" si="16" ref="G537:G545">F537+E537</f>
        <v>7500</v>
      </c>
    </row>
    <row r="538" spans="1:7" ht="12.75">
      <c r="A538" s="8"/>
      <c r="B538" s="10"/>
      <c r="C538" s="10">
        <v>4110</v>
      </c>
      <c r="D538" s="9" t="s">
        <v>31</v>
      </c>
      <c r="E538" s="56">
        <v>142</v>
      </c>
      <c r="F538" s="136"/>
      <c r="G538" s="46">
        <f t="shared" si="16"/>
        <v>142</v>
      </c>
    </row>
    <row r="539" spans="1:7" ht="12.75">
      <c r="A539" s="8"/>
      <c r="B539" s="10"/>
      <c r="C539" s="10">
        <v>4120</v>
      </c>
      <c r="D539" s="9" t="s">
        <v>32</v>
      </c>
      <c r="E539" s="56">
        <v>20</v>
      </c>
      <c r="F539" s="136"/>
      <c r="G539" s="46">
        <f t="shared" si="16"/>
        <v>20</v>
      </c>
    </row>
    <row r="540" spans="1:7" ht="12.75">
      <c r="A540" s="8"/>
      <c r="B540" s="10"/>
      <c r="C540" s="10">
        <v>4170</v>
      </c>
      <c r="D540" s="9" t="s">
        <v>229</v>
      </c>
      <c r="E540" s="56">
        <v>800</v>
      </c>
      <c r="F540" s="136"/>
      <c r="G540" s="46">
        <f t="shared" si="16"/>
        <v>800</v>
      </c>
    </row>
    <row r="541" spans="1:7" ht="12.75">
      <c r="A541" s="8"/>
      <c r="B541" s="10"/>
      <c r="C541" s="10">
        <v>4210</v>
      </c>
      <c r="D541" s="9" t="s">
        <v>33</v>
      </c>
      <c r="E541" s="56">
        <v>3838</v>
      </c>
      <c r="F541" s="136"/>
      <c r="G541" s="46">
        <f t="shared" si="16"/>
        <v>3838</v>
      </c>
    </row>
    <row r="542" spans="1:7" ht="12.75">
      <c r="A542" s="8"/>
      <c r="B542" s="10"/>
      <c r="C542" s="10">
        <v>4220</v>
      </c>
      <c r="D542" s="9" t="s">
        <v>67</v>
      </c>
      <c r="E542" s="56">
        <v>200</v>
      </c>
      <c r="F542" s="136"/>
      <c r="G542" s="46">
        <f t="shared" si="16"/>
        <v>200</v>
      </c>
    </row>
    <row r="543" spans="1:7" ht="12.75">
      <c r="A543" s="8"/>
      <c r="B543" s="10"/>
      <c r="C543" s="10">
        <v>4260</v>
      </c>
      <c r="D543" s="9" t="s">
        <v>34</v>
      </c>
      <c r="E543" s="56">
        <v>2000</v>
      </c>
      <c r="F543" s="136"/>
      <c r="G543" s="46">
        <f t="shared" si="16"/>
        <v>2000</v>
      </c>
    </row>
    <row r="544" spans="1:7" ht="12.75">
      <c r="A544" s="8"/>
      <c r="B544" s="10"/>
      <c r="C544" s="10">
        <v>4300</v>
      </c>
      <c r="D544" s="9" t="s">
        <v>37</v>
      </c>
      <c r="E544" s="56">
        <v>300</v>
      </c>
      <c r="F544" s="136"/>
      <c r="G544" s="46">
        <f t="shared" si="16"/>
        <v>300</v>
      </c>
    </row>
    <row r="545" spans="1:7" ht="12.75">
      <c r="A545" s="8"/>
      <c r="B545" s="10"/>
      <c r="C545" s="10">
        <v>4740</v>
      </c>
      <c r="D545" s="9" t="s">
        <v>292</v>
      </c>
      <c r="E545" s="56">
        <v>200</v>
      </c>
      <c r="F545" s="136"/>
      <c r="G545" s="46">
        <f t="shared" si="16"/>
        <v>200</v>
      </c>
    </row>
    <row r="546" spans="1:7" ht="12.75">
      <c r="A546" s="8"/>
      <c r="B546" s="10"/>
      <c r="C546" s="10"/>
      <c r="D546" s="9"/>
      <c r="E546" s="56"/>
      <c r="F546" s="136"/>
      <c r="G546" s="46"/>
    </row>
    <row r="547" spans="1:9" ht="13.5" thickBot="1">
      <c r="A547" s="31">
        <v>854</v>
      </c>
      <c r="B547" s="27"/>
      <c r="C547" s="27"/>
      <c r="D547" s="28" t="s">
        <v>55</v>
      </c>
      <c r="E547" s="160">
        <f>E548</f>
        <v>2245343</v>
      </c>
      <c r="F547" s="194">
        <f>F548</f>
        <v>0</v>
      </c>
      <c r="G547" s="42">
        <f aca="true" t="shared" si="17" ref="G547:G574">F547+E547</f>
        <v>2245343</v>
      </c>
      <c r="H547" s="43"/>
      <c r="I547" s="1"/>
    </row>
    <row r="548" spans="1:9" ht="13.5" thickBot="1">
      <c r="A548" s="8"/>
      <c r="B548" s="32">
        <v>85420</v>
      </c>
      <c r="C548" s="32"/>
      <c r="D548" s="33" t="s">
        <v>184</v>
      </c>
      <c r="E548" s="154">
        <f>SUM(E549:E574)</f>
        <v>2245343</v>
      </c>
      <c r="F548" s="196">
        <f>SUM(F549:F574)</f>
        <v>0</v>
      </c>
      <c r="G548" s="45">
        <f t="shared" si="17"/>
        <v>2245343</v>
      </c>
      <c r="I548" s="1"/>
    </row>
    <row r="549" spans="1:9" ht="12.75">
      <c r="A549" s="8"/>
      <c r="B549" s="9"/>
      <c r="C549" s="10">
        <v>3020</v>
      </c>
      <c r="D549" s="9" t="s">
        <v>28</v>
      </c>
      <c r="E549" s="56">
        <v>62990</v>
      </c>
      <c r="F549" s="72"/>
      <c r="G549" s="46">
        <f t="shared" si="17"/>
        <v>62990</v>
      </c>
      <c r="I549" s="1"/>
    </row>
    <row r="550" spans="1:9" ht="12.75">
      <c r="A550" s="8"/>
      <c r="B550" s="9"/>
      <c r="C550" s="10">
        <v>3110</v>
      </c>
      <c r="D550" s="9" t="s">
        <v>79</v>
      </c>
      <c r="E550" s="56">
        <v>1000</v>
      </c>
      <c r="F550" s="72"/>
      <c r="G550" s="46">
        <f t="shared" si="17"/>
        <v>1000</v>
      </c>
      <c r="I550" s="1"/>
    </row>
    <row r="551" spans="1:9" ht="12.75">
      <c r="A551" s="8"/>
      <c r="B551" s="9"/>
      <c r="C551" s="10">
        <v>4010</v>
      </c>
      <c r="D551" s="9" t="s">
        <v>29</v>
      </c>
      <c r="E551" s="56">
        <v>1060857</v>
      </c>
      <c r="F551" s="72"/>
      <c r="G551" s="46">
        <f t="shared" si="17"/>
        <v>1060857</v>
      </c>
      <c r="I551" s="1"/>
    </row>
    <row r="552" spans="1:9" ht="12.75">
      <c r="A552" s="8"/>
      <c r="B552" s="9"/>
      <c r="C552" s="10">
        <v>4040</v>
      </c>
      <c r="D552" s="9" t="s">
        <v>30</v>
      </c>
      <c r="E552" s="56">
        <v>82789</v>
      </c>
      <c r="F552" s="72"/>
      <c r="G552" s="46">
        <f t="shared" si="17"/>
        <v>82789</v>
      </c>
      <c r="I552" s="1"/>
    </row>
    <row r="553" spans="1:9" ht="12.75">
      <c r="A553" s="8"/>
      <c r="B553" s="10"/>
      <c r="C553" s="10">
        <v>4110</v>
      </c>
      <c r="D553" s="9" t="s">
        <v>31</v>
      </c>
      <c r="E553" s="56">
        <v>207694</v>
      </c>
      <c r="F553" s="72"/>
      <c r="G553" s="46">
        <f t="shared" si="17"/>
        <v>207694</v>
      </c>
      <c r="I553" s="1"/>
    </row>
    <row r="554" spans="1:9" ht="12.75">
      <c r="A554" s="8"/>
      <c r="B554" s="10"/>
      <c r="C554" s="10">
        <v>4120</v>
      </c>
      <c r="D554" s="9" t="s">
        <v>32</v>
      </c>
      <c r="E554" s="56">
        <v>28700</v>
      </c>
      <c r="F554" s="72"/>
      <c r="G554" s="46">
        <f t="shared" si="17"/>
        <v>28700</v>
      </c>
      <c r="I554" s="1"/>
    </row>
    <row r="555" spans="1:9" ht="12.75">
      <c r="A555" s="8"/>
      <c r="B555" s="10"/>
      <c r="C555" s="10">
        <v>4170</v>
      </c>
      <c r="D555" s="9" t="s">
        <v>229</v>
      </c>
      <c r="E555" s="56">
        <v>1764</v>
      </c>
      <c r="F555" s="72"/>
      <c r="G555" s="46">
        <f t="shared" si="17"/>
        <v>1764</v>
      </c>
      <c r="I555" s="1"/>
    </row>
    <row r="556" spans="1:9" ht="12.75">
      <c r="A556" s="8"/>
      <c r="B556" s="10"/>
      <c r="C556" s="10">
        <v>4210</v>
      </c>
      <c r="D556" s="9" t="s">
        <v>33</v>
      </c>
      <c r="E556" s="56">
        <v>261570</v>
      </c>
      <c r="F556" s="72"/>
      <c r="G556" s="144">
        <f t="shared" si="17"/>
        <v>261570</v>
      </c>
      <c r="I556" s="1"/>
    </row>
    <row r="557" spans="1:9" ht="12.75">
      <c r="A557" s="8"/>
      <c r="B557" s="10"/>
      <c r="C557" s="10">
        <v>4220</v>
      </c>
      <c r="D557" s="9" t="s">
        <v>67</v>
      </c>
      <c r="E557" s="56">
        <v>6000</v>
      </c>
      <c r="F557" s="72"/>
      <c r="G557" s="144">
        <f t="shared" si="17"/>
        <v>6000</v>
      </c>
      <c r="I557" s="1"/>
    </row>
    <row r="558" spans="1:9" ht="12.75">
      <c r="A558" s="8"/>
      <c r="B558" s="10"/>
      <c r="C558" s="10">
        <v>4240</v>
      </c>
      <c r="D558" s="9" t="s">
        <v>372</v>
      </c>
      <c r="E558" s="56">
        <v>1000</v>
      </c>
      <c r="F558" s="72"/>
      <c r="G558" s="144">
        <f t="shared" si="17"/>
        <v>1000</v>
      </c>
      <c r="I558" s="1"/>
    </row>
    <row r="559" spans="1:9" ht="12.75">
      <c r="A559" s="8"/>
      <c r="B559" s="10"/>
      <c r="C559" s="10">
        <v>4260</v>
      </c>
      <c r="D559" s="9" t="s">
        <v>34</v>
      </c>
      <c r="E559" s="56">
        <v>43000</v>
      </c>
      <c r="F559" s="72"/>
      <c r="G559" s="144">
        <f t="shared" si="17"/>
        <v>43000</v>
      </c>
      <c r="I559" s="1"/>
    </row>
    <row r="560" spans="1:9" ht="12.75">
      <c r="A560" s="8"/>
      <c r="B560" s="10"/>
      <c r="C560" s="10">
        <v>4270</v>
      </c>
      <c r="D560" s="9" t="s">
        <v>35</v>
      </c>
      <c r="E560" s="56">
        <v>75826</v>
      </c>
      <c r="F560" s="72"/>
      <c r="G560" s="144">
        <f t="shared" si="17"/>
        <v>75826</v>
      </c>
      <c r="I560" s="1"/>
    </row>
    <row r="561" spans="1:9" ht="12.75">
      <c r="A561" s="8"/>
      <c r="B561" s="10"/>
      <c r="C561" s="10">
        <v>4280</v>
      </c>
      <c r="D561" s="9" t="s">
        <v>36</v>
      </c>
      <c r="E561" s="56">
        <v>500</v>
      </c>
      <c r="F561" s="72"/>
      <c r="G561" s="144">
        <f t="shared" si="17"/>
        <v>500</v>
      </c>
      <c r="I561" s="1"/>
    </row>
    <row r="562" spans="1:9" ht="12.75">
      <c r="A562" s="8"/>
      <c r="B562" s="10"/>
      <c r="C562" s="10">
        <v>4300</v>
      </c>
      <c r="D562" s="9" t="s">
        <v>37</v>
      </c>
      <c r="E562" s="56">
        <v>289000</v>
      </c>
      <c r="F562" s="72"/>
      <c r="G562" s="144">
        <f t="shared" si="17"/>
        <v>289000</v>
      </c>
      <c r="I562" s="1"/>
    </row>
    <row r="563" spans="1:9" ht="12.75">
      <c r="A563" s="8"/>
      <c r="B563" s="10"/>
      <c r="C563" s="10">
        <v>4350</v>
      </c>
      <c r="D563" s="9" t="s">
        <v>283</v>
      </c>
      <c r="E563" s="56">
        <v>1300</v>
      </c>
      <c r="F563" s="72"/>
      <c r="G563" s="144">
        <f t="shared" si="17"/>
        <v>1300</v>
      </c>
      <c r="I563" s="1"/>
    </row>
    <row r="564" spans="1:9" ht="12.75">
      <c r="A564" s="8"/>
      <c r="B564" s="10"/>
      <c r="C564" s="10">
        <v>4360</v>
      </c>
      <c r="D564" s="9" t="s">
        <v>293</v>
      </c>
      <c r="E564" s="56">
        <v>1800</v>
      </c>
      <c r="F564" s="72"/>
      <c r="G564" s="144">
        <f t="shared" si="17"/>
        <v>1800</v>
      </c>
      <c r="I564" s="1"/>
    </row>
    <row r="565" spans="1:9" ht="12.75">
      <c r="A565" s="8"/>
      <c r="B565" s="10"/>
      <c r="C565" s="10">
        <v>4370</v>
      </c>
      <c r="D565" s="9" t="s">
        <v>291</v>
      </c>
      <c r="E565" s="56">
        <v>7000</v>
      </c>
      <c r="F565" s="72"/>
      <c r="G565" s="144">
        <f t="shared" si="17"/>
        <v>7000</v>
      </c>
      <c r="I565" s="1"/>
    </row>
    <row r="566" spans="1:9" ht="12.75">
      <c r="A566" s="8"/>
      <c r="B566" s="10"/>
      <c r="C566" s="10">
        <v>4390</v>
      </c>
      <c r="D566" s="9" t="s">
        <v>294</v>
      </c>
      <c r="E566" s="56">
        <v>2000</v>
      </c>
      <c r="F566" s="72"/>
      <c r="G566" s="46">
        <f t="shared" si="17"/>
        <v>2000</v>
      </c>
      <c r="I566" s="1"/>
    </row>
    <row r="567" spans="1:9" ht="12.75">
      <c r="A567" s="8"/>
      <c r="B567" s="10"/>
      <c r="C567" s="10">
        <v>4410</v>
      </c>
      <c r="D567" s="9" t="s">
        <v>38</v>
      </c>
      <c r="E567" s="56">
        <v>2500</v>
      </c>
      <c r="F567" s="72"/>
      <c r="G567" s="46">
        <f t="shared" si="17"/>
        <v>2500</v>
      </c>
      <c r="I567" s="1"/>
    </row>
    <row r="568" spans="1:9" ht="12.75">
      <c r="A568" s="8"/>
      <c r="B568" s="10"/>
      <c r="C568" s="10">
        <v>4420</v>
      </c>
      <c r="D568" s="9" t="s">
        <v>91</v>
      </c>
      <c r="E568" s="56">
        <v>1000</v>
      </c>
      <c r="F568" s="72"/>
      <c r="G568" s="46">
        <f t="shared" si="17"/>
        <v>1000</v>
      </c>
      <c r="I568" s="1"/>
    </row>
    <row r="569" spans="1:9" ht="12.75">
      <c r="A569" s="8"/>
      <c r="B569" s="10"/>
      <c r="C569" s="10">
        <v>4430</v>
      </c>
      <c r="D569" s="9" t="s">
        <v>39</v>
      </c>
      <c r="E569" s="56">
        <v>8000</v>
      </c>
      <c r="F569" s="72"/>
      <c r="G569" s="46">
        <f t="shared" si="17"/>
        <v>8000</v>
      </c>
      <c r="I569" s="1"/>
    </row>
    <row r="570" spans="1:9" ht="12.75">
      <c r="A570" s="8"/>
      <c r="B570" s="10"/>
      <c r="C570" s="10">
        <v>4440</v>
      </c>
      <c r="D570" s="9" t="s">
        <v>40</v>
      </c>
      <c r="E570" s="56">
        <v>91847</v>
      </c>
      <c r="F570" s="72"/>
      <c r="G570" s="46">
        <f t="shared" si="17"/>
        <v>91847</v>
      </c>
      <c r="I570" s="1"/>
    </row>
    <row r="571" spans="1:9" ht="12.75">
      <c r="A571" s="8"/>
      <c r="B571" s="10"/>
      <c r="C571" s="12">
        <v>4530</v>
      </c>
      <c r="D571" s="9" t="s">
        <v>262</v>
      </c>
      <c r="E571" s="56">
        <v>3306</v>
      </c>
      <c r="F571" s="72"/>
      <c r="G571" s="46">
        <f t="shared" si="17"/>
        <v>3306</v>
      </c>
      <c r="I571" s="1"/>
    </row>
    <row r="572" spans="1:9" ht="12.75">
      <c r="A572" s="8"/>
      <c r="B572" s="10"/>
      <c r="C572" s="12">
        <v>4700</v>
      </c>
      <c r="D572" s="9" t="s">
        <v>296</v>
      </c>
      <c r="E572" s="56">
        <v>1300</v>
      </c>
      <c r="F572" s="72"/>
      <c r="G572" s="46">
        <f t="shared" si="17"/>
        <v>1300</v>
      </c>
      <c r="I572" s="1"/>
    </row>
    <row r="573" spans="1:9" ht="12.75">
      <c r="A573" s="8"/>
      <c r="B573" s="10"/>
      <c r="C573" s="12">
        <v>4740</v>
      </c>
      <c r="D573" s="159" t="s">
        <v>287</v>
      </c>
      <c r="E573" s="56">
        <v>600</v>
      </c>
      <c r="F573" s="72"/>
      <c r="G573" s="46">
        <f t="shared" si="17"/>
        <v>600</v>
      </c>
      <c r="I573" s="1"/>
    </row>
    <row r="574" spans="1:9" ht="12.75">
      <c r="A574" s="8"/>
      <c r="B574" s="10"/>
      <c r="C574" s="12">
        <v>4750</v>
      </c>
      <c r="D574" s="159" t="s">
        <v>288</v>
      </c>
      <c r="E574" s="56">
        <v>2000</v>
      </c>
      <c r="F574" s="72"/>
      <c r="G574" s="46">
        <f t="shared" si="17"/>
        <v>2000</v>
      </c>
      <c r="I574" s="1"/>
    </row>
    <row r="575" spans="1:9" ht="13.5" thickBot="1">
      <c r="A575" s="15"/>
      <c r="B575" s="17"/>
      <c r="C575" s="17"/>
      <c r="D575" s="16"/>
      <c r="E575" s="148"/>
      <c r="F575" s="197"/>
      <c r="G575" s="45"/>
      <c r="I575" s="1"/>
    </row>
    <row r="576" spans="1:7" ht="12.75">
      <c r="A576" s="48"/>
      <c r="B576" s="48"/>
      <c r="C576" s="48"/>
      <c r="D576" s="49"/>
      <c r="G576" s="1"/>
    </row>
    <row r="577" spans="1:7" ht="12.75">
      <c r="A577" s="48"/>
      <c r="B577" s="48"/>
      <c r="C577" s="48"/>
      <c r="D577" s="49"/>
      <c r="G577" s="1"/>
    </row>
    <row r="578" spans="1:7" ht="12.75">
      <c r="A578" s="48"/>
      <c r="B578" s="48"/>
      <c r="C578" s="48"/>
      <c r="D578" s="49"/>
      <c r="G578" s="1"/>
    </row>
    <row r="579" spans="1:7" ht="12.75">
      <c r="A579" s="48"/>
      <c r="B579" s="48"/>
      <c r="C579" s="48"/>
      <c r="D579" s="49"/>
      <c r="E579" s="487"/>
      <c r="F579" s="487"/>
      <c r="G579" s="487"/>
    </row>
    <row r="580" spans="1:7" ht="12.75">
      <c r="A580" s="48"/>
      <c r="B580" s="48"/>
      <c r="C580" s="48"/>
      <c r="D580" s="49"/>
      <c r="E580" s="244"/>
      <c r="G580" s="156" t="s">
        <v>226</v>
      </c>
    </row>
    <row r="581" spans="1:7" ht="12.75">
      <c r="A581" s="482" t="s">
        <v>80</v>
      </c>
      <c r="B581" s="482"/>
      <c r="C581" s="482"/>
      <c r="D581" s="482"/>
      <c r="E581" s="482"/>
      <c r="F581" s="482"/>
      <c r="G581" s="482"/>
    </row>
    <row r="582" spans="1:7" ht="13.5" thickBot="1">
      <c r="A582" s="481" t="s">
        <v>7</v>
      </c>
      <c r="B582" s="481"/>
      <c r="C582" s="481"/>
      <c r="D582" s="481"/>
      <c r="E582" s="481"/>
      <c r="F582" s="481"/>
      <c r="G582" s="481"/>
    </row>
    <row r="583" spans="1:7" ht="12.75">
      <c r="A583" s="3"/>
      <c r="B583" s="4"/>
      <c r="C583" s="4"/>
      <c r="D583" s="4"/>
      <c r="E583" s="189" t="s">
        <v>8</v>
      </c>
      <c r="F583" s="189"/>
      <c r="G583" s="7" t="s">
        <v>8</v>
      </c>
    </row>
    <row r="584" spans="1:7" ht="12.75">
      <c r="A584" s="8" t="s">
        <v>9</v>
      </c>
      <c r="B584" s="9" t="s">
        <v>10</v>
      </c>
      <c r="C584" s="10" t="s">
        <v>11</v>
      </c>
      <c r="D584" s="10" t="s">
        <v>12</v>
      </c>
      <c r="E584" s="190" t="s">
        <v>373</v>
      </c>
      <c r="F584" s="190" t="s">
        <v>13</v>
      </c>
      <c r="G584" s="14" t="s">
        <v>373</v>
      </c>
    </row>
    <row r="585" spans="1:7" ht="13.5" thickBot="1">
      <c r="A585" s="15"/>
      <c r="B585" s="16"/>
      <c r="C585" s="17"/>
      <c r="D585" s="17"/>
      <c r="E585" s="21"/>
      <c r="F585" s="21"/>
      <c r="G585" s="20" t="s">
        <v>14</v>
      </c>
    </row>
    <row r="586" spans="1:7" ht="13.5" thickBot="1">
      <c r="A586" s="15">
        <v>1</v>
      </c>
      <c r="B586" s="17">
        <v>2</v>
      </c>
      <c r="C586" s="17">
        <v>3</v>
      </c>
      <c r="D586" s="17">
        <v>4</v>
      </c>
      <c r="E586" s="110">
        <v>5</v>
      </c>
      <c r="F586" s="76">
        <v>6</v>
      </c>
      <c r="G586" s="140">
        <v>7</v>
      </c>
    </row>
    <row r="587" spans="1:7" ht="12.75">
      <c r="A587" s="8"/>
      <c r="B587" s="10"/>
      <c r="C587" s="10"/>
      <c r="D587" s="10"/>
      <c r="E587" s="234"/>
      <c r="F587" s="207"/>
      <c r="G587" s="79"/>
    </row>
    <row r="588" spans="1:7" ht="13.5" thickBot="1">
      <c r="A588" s="8"/>
      <c r="B588" s="10"/>
      <c r="C588" s="10"/>
      <c r="D588" s="27" t="s">
        <v>59</v>
      </c>
      <c r="E588" s="160">
        <f>E590+E594+E598</f>
        <v>59200</v>
      </c>
      <c r="F588" s="194">
        <f>F590+F594+F598</f>
        <v>5150</v>
      </c>
      <c r="G588" s="29">
        <f>F588+E588</f>
        <v>64350</v>
      </c>
    </row>
    <row r="589" spans="1:7" ht="12.75">
      <c r="A589" s="8"/>
      <c r="B589" s="10"/>
      <c r="C589" s="10"/>
      <c r="D589" s="52" t="s">
        <v>16</v>
      </c>
      <c r="E589" s="56"/>
      <c r="F589" s="136"/>
      <c r="G589" s="38"/>
    </row>
    <row r="590" spans="1:7" ht="13.5" thickBot="1">
      <c r="A590" s="31">
        <v>700</v>
      </c>
      <c r="B590" s="27"/>
      <c r="C590" s="27"/>
      <c r="D590" s="28" t="s">
        <v>20</v>
      </c>
      <c r="E590" s="160">
        <f>E591</f>
        <v>28000</v>
      </c>
      <c r="F590" s="194">
        <f>F591</f>
        <v>0</v>
      </c>
      <c r="G590" s="29">
        <f>F590+E590</f>
        <v>28000</v>
      </c>
    </row>
    <row r="591" spans="1:7" ht="13.5" thickBot="1">
      <c r="A591" s="8"/>
      <c r="B591" s="32">
        <v>70005</v>
      </c>
      <c r="C591" s="32"/>
      <c r="D591" s="33" t="s">
        <v>21</v>
      </c>
      <c r="E591" s="154">
        <f>E593</f>
        <v>28000</v>
      </c>
      <c r="F591" s="154">
        <f>F593</f>
        <v>0</v>
      </c>
      <c r="G591" s="154">
        <f>G593</f>
        <v>28000</v>
      </c>
    </row>
    <row r="592" spans="1:7" ht="12.75">
      <c r="A592" s="8"/>
      <c r="B592" s="10"/>
      <c r="C592" s="37" t="s">
        <v>191</v>
      </c>
      <c r="D592" s="9" t="s">
        <v>22</v>
      </c>
      <c r="E592" s="56"/>
      <c r="F592" s="136"/>
      <c r="G592" s="38"/>
    </row>
    <row r="593" spans="1:7" ht="12.75">
      <c r="A593" s="8"/>
      <c r="B593" s="10"/>
      <c r="C593" s="10"/>
      <c r="D593" s="9" t="s">
        <v>23</v>
      </c>
      <c r="E593" s="56">
        <v>28000</v>
      </c>
      <c r="F593" s="136"/>
      <c r="G593" s="38">
        <f>F593+E593</f>
        <v>28000</v>
      </c>
    </row>
    <row r="594" spans="1:7" ht="13.5" thickBot="1">
      <c r="A594" s="31">
        <v>758</v>
      </c>
      <c r="B594" s="27"/>
      <c r="C594" s="27"/>
      <c r="D594" s="78" t="s">
        <v>24</v>
      </c>
      <c r="E594" s="160">
        <f>E595</f>
        <v>120</v>
      </c>
      <c r="F594" s="194">
        <f>F595</f>
        <v>120</v>
      </c>
      <c r="G594" s="29">
        <f>F594+E594</f>
        <v>240</v>
      </c>
    </row>
    <row r="595" spans="1:7" ht="13.5" thickBot="1">
      <c r="A595" s="8"/>
      <c r="B595" s="17">
        <v>75814</v>
      </c>
      <c r="C595" s="16"/>
      <c r="D595" s="16" t="s">
        <v>25</v>
      </c>
      <c r="E595" s="154">
        <f>E596</f>
        <v>120</v>
      </c>
      <c r="F595" s="196">
        <f>F596</f>
        <v>120</v>
      </c>
      <c r="G595" s="36">
        <f>F595+E595</f>
        <v>240</v>
      </c>
    </row>
    <row r="596" spans="1:7" ht="12.75">
      <c r="A596" s="8"/>
      <c r="B596" s="10"/>
      <c r="C596" s="37" t="s">
        <v>192</v>
      </c>
      <c r="D596" s="9" t="s">
        <v>26</v>
      </c>
      <c r="E596" s="56">
        <v>120</v>
      </c>
      <c r="F596" s="136">
        <v>120</v>
      </c>
      <c r="G596" s="38">
        <f>F596+E596</f>
        <v>240</v>
      </c>
    </row>
    <row r="597" spans="1:7" ht="12.75">
      <c r="A597" s="8"/>
      <c r="B597" s="10"/>
      <c r="C597" s="37"/>
      <c r="D597" s="9"/>
      <c r="E597" s="56"/>
      <c r="F597" s="136"/>
      <c r="G597" s="38"/>
    </row>
    <row r="598" spans="1:7" ht="13.5" thickBot="1">
      <c r="A598" s="31">
        <v>852</v>
      </c>
      <c r="B598" s="27"/>
      <c r="C598" s="68"/>
      <c r="D598" s="28" t="s">
        <v>69</v>
      </c>
      <c r="E598" s="160">
        <f>E599</f>
        <v>31080</v>
      </c>
      <c r="F598" s="208">
        <f>F599</f>
        <v>5030</v>
      </c>
      <c r="G598" s="29">
        <f>F598+E598</f>
        <v>36110</v>
      </c>
    </row>
    <row r="599" spans="1:7" ht="13.5" thickBot="1">
      <c r="A599" s="8"/>
      <c r="B599" s="32">
        <v>85201</v>
      </c>
      <c r="C599" s="69"/>
      <c r="D599" s="33" t="s">
        <v>70</v>
      </c>
      <c r="E599" s="154">
        <f>SUM(E600:E600)</f>
        <v>31080</v>
      </c>
      <c r="F599" s="209">
        <f>SUM(F600:F600)</f>
        <v>5030</v>
      </c>
      <c r="G599" s="133">
        <f>F599+E599</f>
        <v>36110</v>
      </c>
    </row>
    <row r="600" spans="1:7" ht="12.75">
      <c r="A600" s="8"/>
      <c r="B600" s="10"/>
      <c r="C600" s="37" t="s">
        <v>194</v>
      </c>
      <c r="D600" s="55" t="s">
        <v>249</v>
      </c>
      <c r="E600" s="164">
        <v>31080</v>
      </c>
      <c r="F600" s="143">
        <v>5030</v>
      </c>
      <c r="G600" s="162">
        <f>F600+E600</f>
        <v>36110</v>
      </c>
    </row>
    <row r="601" spans="1:7" ht="12.75">
      <c r="A601" s="8"/>
      <c r="B601" s="10"/>
      <c r="C601" s="37"/>
      <c r="D601" s="9"/>
      <c r="E601" s="56"/>
      <c r="F601" s="144"/>
      <c r="G601" s="162"/>
    </row>
    <row r="602" spans="1:8" ht="13.5" thickBot="1">
      <c r="A602" s="8"/>
      <c r="B602" s="10"/>
      <c r="C602" s="10"/>
      <c r="D602" s="27" t="s">
        <v>50</v>
      </c>
      <c r="E602" s="160">
        <f>E604+E609</f>
        <v>1654570</v>
      </c>
      <c r="F602" s="194">
        <f>F604+F609</f>
        <v>153110</v>
      </c>
      <c r="G602" s="29">
        <f>F602+E602</f>
        <v>1807680</v>
      </c>
      <c r="H602" s="43"/>
    </row>
    <row r="603" spans="1:8" ht="12.75">
      <c r="A603" s="8"/>
      <c r="B603" s="10"/>
      <c r="C603" s="10"/>
      <c r="D603" s="52" t="s">
        <v>16</v>
      </c>
      <c r="E603" s="56"/>
      <c r="F603" s="136"/>
      <c r="G603" s="38"/>
      <c r="H603" s="43"/>
    </row>
    <row r="604" spans="1:8" ht="13.5" thickBot="1">
      <c r="A604" s="31">
        <v>851</v>
      </c>
      <c r="B604" s="28"/>
      <c r="C604" s="27"/>
      <c r="D604" s="28" t="s">
        <v>73</v>
      </c>
      <c r="E604" s="160">
        <f>E606</f>
        <v>28311</v>
      </c>
      <c r="F604" s="194">
        <f>F606</f>
        <v>0</v>
      </c>
      <c r="G604" s="29">
        <f>F604+E604</f>
        <v>28311</v>
      </c>
      <c r="H604" s="43"/>
    </row>
    <row r="605" spans="1:8" ht="12.75">
      <c r="A605" s="8"/>
      <c r="B605" s="9">
        <v>85156</v>
      </c>
      <c r="C605" s="10"/>
      <c r="D605" s="9" t="s">
        <v>74</v>
      </c>
      <c r="E605" s="56"/>
      <c r="F605" s="136"/>
      <c r="G605" s="38"/>
      <c r="H605" s="43"/>
    </row>
    <row r="606" spans="1:8" ht="13.5" thickBot="1">
      <c r="A606" s="8"/>
      <c r="B606" s="16"/>
      <c r="C606" s="17"/>
      <c r="D606" s="16" t="s">
        <v>263</v>
      </c>
      <c r="E606" s="148">
        <f>E607</f>
        <v>28311</v>
      </c>
      <c r="F606" s="196">
        <f>F607</f>
        <v>0</v>
      </c>
      <c r="G606" s="36">
        <f>F606+E606</f>
        <v>28311</v>
      </c>
      <c r="H606" s="43"/>
    </row>
    <row r="607" spans="1:8" ht="12.75">
      <c r="A607" s="8"/>
      <c r="B607" s="9"/>
      <c r="C607" s="37" t="s">
        <v>77</v>
      </c>
      <c r="D607" s="9" t="s">
        <v>78</v>
      </c>
      <c r="E607" s="56">
        <v>28311</v>
      </c>
      <c r="F607" s="136"/>
      <c r="G607" s="38">
        <f>F607+E607</f>
        <v>28311</v>
      </c>
      <c r="H607" s="43"/>
    </row>
    <row r="608" spans="1:8" ht="12.75">
      <c r="A608" s="8"/>
      <c r="B608" s="10"/>
      <c r="C608" s="10"/>
      <c r="D608" s="52"/>
      <c r="E608" s="56"/>
      <c r="F608" s="136"/>
      <c r="G608" s="38"/>
      <c r="H608" s="43"/>
    </row>
    <row r="609" spans="1:8" ht="13.5" thickBot="1">
      <c r="A609" s="31">
        <v>852</v>
      </c>
      <c r="B609" s="27"/>
      <c r="C609" s="27"/>
      <c r="D609" s="28" t="s">
        <v>69</v>
      </c>
      <c r="E609" s="160">
        <f>E610+E635+E638</f>
        <v>1626259</v>
      </c>
      <c r="F609" s="160">
        <f>F610+F635+F638</f>
        <v>153110</v>
      </c>
      <c r="G609" s="315">
        <f>G610+G635+G638</f>
        <v>1779369</v>
      </c>
      <c r="H609" s="43"/>
    </row>
    <row r="610" spans="1:8" ht="13.5" thickBot="1">
      <c r="A610" s="8"/>
      <c r="B610" s="17">
        <v>85201</v>
      </c>
      <c r="C610" s="16"/>
      <c r="D610" s="33" t="s">
        <v>70</v>
      </c>
      <c r="E610" s="154">
        <f>SUM(E611:E633)</f>
        <v>1593559</v>
      </c>
      <c r="F610" s="196">
        <f>SUM(F611:F633)</f>
        <v>153110</v>
      </c>
      <c r="G610" s="36">
        <f>SUM(G611:G633)</f>
        <v>1746669</v>
      </c>
      <c r="H610" s="43"/>
    </row>
    <row r="611" spans="1:7" ht="12.75">
      <c r="A611" s="8"/>
      <c r="B611" s="9"/>
      <c r="C611" s="10">
        <v>3020</v>
      </c>
      <c r="D611" s="9" t="s">
        <v>28</v>
      </c>
      <c r="E611" s="56">
        <v>17921</v>
      </c>
      <c r="F611" s="136"/>
      <c r="G611" s="38">
        <f aca="true" t="shared" si="18" ref="G611:G633">F611+E611</f>
        <v>17921</v>
      </c>
    </row>
    <row r="612" spans="1:7" ht="12.75">
      <c r="A612" s="8"/>
      <c r="B612" s="9"/>
      <c r="C612" s="10">
        <v>3110</v>
      </c>
      <c r="D612" s="9" t="s">
        <v>79</v>
      </c>
      <c r="E612" s="56">
        <v>24000</v>
      </c>
      <c r="F612" s="136"/>
      <c r="G612" s="38">
        <f t="shared" si="18"/>
        <v>24000</v>
      </c>
    </row>
    <row r="613" spans="1:7" ht="12.75">
      <c r="A613" s="8"/>
      <c r="B613" s="9"/>
      <c r="C613" s="10">
        <v>4010</v>
      </c>
      <c r="D613" s="9" t="s">
        <v>29</v>
      </c>
      <c r="E613" s="56">
        <v>706471</v>
      </c>
      <c r="F613" s="136"/>
      <c r="G613" s="38">
        <f t="shared" si="18"/>
        <v>706471</v>
      </c>
    </row>
    <row r="614" spans="1:7" ht="12.75">
      <c r="A614" s="8"/>
      <c r="B614" s="10"/>
      <c r="C614" s="10">
        <v>4040</v>
      </c>
      <c r="D614" s="9" t="s">
        <v>30</v>
      </c>
      <c r="E614" s="56">
        <v>50229</v>
      </c>
      <c r="F614" s="136"/>
      <c r="G614" s="38">
        <f t="shared" si="18"/>
        <v>50229</v>
      </c>
    </row>
    <row r="615" spans="1:7" ht="12.75">
      <c r="A615" s="8"/>
      <c r="B615" s="10"/>
      <c r="C615" s="10">
        <v>4110</v>
      </c>
      <c r="D615" s="9" t="s">
        <v>31</v>
      </c>
      <c r="E615" s="56">
        <v>118650</v>
      </c>
      <c r="F615" s="136"/>
      <c r="G615" s="38">
        <f t="shared" si="18"/>
        <v>118650</v>
      </c>
    </row>
    <row r="616" spans="1:7" ht="12.75">
      <c r="A616" s="8"/>
      <c r="B616" s="10"/>
      <c r="C616" s="10">
        <v>4120</v>
      </c>
      <c r="D616" s="9" t="s">
        <v>32</v>
      </c>
      <c r="E616" s="56">
        <v>18468</v>
      </c>
      <c r="F616" s="136"/>
      <c r="G616" s="38">
        <f t="shared" si="18"/>
        <v>18468</v>
      </c>
    </row>
    <row r="617" spans="1:7" ht="12.75">
      <c r="A617" s="8"/>
      <c r="B617" s="10"/>
      <c r="C617" s="10">
        <v>4210</v>
      </c>
      <c r="D617" s="9" t="s">
        <v>33</v>
      </c>
      <c r="E617" s="56">
        <v>138378</v>
      </c>
      <c r="F617" s="136">
        <f>80000-9000</f>
        <v>71000</v>
      </c>
      <c r="G617" s="38">
        <f t="shared" si="18"/>
        <v>209378</v>
      </c>
    </row>
    <row r="618" spans="1:7" ht="12.75">
      <c r="A618" s="8"/>
      <c r="B618" s="10"/>
      <c r="C618" s="10">
        <v>4220</v>
      </c>
      <c r="D618" s="9" t="s">
        <v>67</v>
      </c>
      <c r="E618" s="56">
        <v>87000</v>
      </c>
      <c r="F618" s="136"/>
      <c r="G618" s="38">
        <f t="shared" si="18"/>
        <v>87000</v>
      </c>
    </row>
    <row r="619" spans="1:7" ht="12.75">
      <c r="A619" s="8"/>
      <c r="B619" s="10"/>
      <c r="C619" s="10">
        <v>4240</v>
      </c>
      <c r="D619" s="9" t="s">
        <v>51</v>
      </c>
      <c r="E619" s="56">
        <v>10000</v>
      </c>
      <c r="F619" s="136">
        <v>2919</v>
      </c>
      <c r="G619" s="227">
        <f t="shared" si="18"/>
        <v>12919</v>
      </c>
    </row>
    <row r="620" spans="1:7" ht="12.75">
      <c r="A620" s="8"/>
      <c r="B620" s="10"/>
      <c r="C620" s="10">
        <v>4260</v>
      </c>
      <c r="D620" s="9" t="s">
        <v>34</v>
      </c>
      <c r="E620" s="56">
        <v>49000</v>
      </c>
      <c r="F620" s="136">
        <f>1679+2231</f>
        <v>3910</v>
      </c>
      <c r="G620" s="227">
        <f t="shared" si="18"/>
        <v>52910</v>
      </c>
    </row>
    <row r="621" spans="1:7" ht="12.75">
      <c r="A621" s="8"/>
      <c r="B621" s="10"/>
      <c r="C621" s="10">
        <v>4270</v>
      </c>
      <c r="D621" s="9" t="s">
        <v>35</v>
      </c>
      <c r="E621" s="56">
        <v>14240</v>
      </c>
      <c r="F621" s="136">
        <v>67960</v>
      </c>
      <c r="G621" s="227">
        <f t="shared" si="18"/>
        <v>82200</v>
      </c>
    </row>
    <row r="622" spans="1:7" ht="12.75">
      <c r="A622" s="8"/>
      <c r="B622" s="10"/>
      <c r="C622" s="10">
        <v>4280</v>
      </c>
      <c r="D622" s="9" t="s">
        <v>36</v>
      </c>
      <c r="E622" s="56">
        <v>1100</v>
      </c>
      <c r="F622" s="136"/>
      <c r="G622" s="227">
        <f t="shared" si="18"/>
        <v>1100</v>
      </c>
    </row>
    <row r="623" spans="1:7" ht="12.75">
      <c r="A623" s="8"/>
      <c r="B623" s="10"/>
      <c r="C623" s="10">
        <v>4300</v>
      </c>
      <c r="D623" s="9" t="s">
        <v>37</v>
      </c>
      <c r="E623" s="56">
        <v>122290</v>
      </c>
      <c r="F623" s="136">
        <v>9044</v>
      </c>
      <c r="G623" s="227">
        <f t="shared" si="18"/>
        <v>131334</v>
      </c>
    </row>
    <row r="624" spans="1:7" ht="12.75">
      <c r="A624" s="8"/>
      <c r="B624" s="10"/>
      <c r="C624" s="10">
        <v>4350</v>
      </c>
      <c r="D624" s="9" t="s">
        <v>283</v>
      </c>
      <c r="E624" s="56">
        <v>3034</v>
      </c>
      <c r="F624" s="136">
        <v>956</v>
      </c>
      <c r="G624" s="227">
        <f t="shared" si="18"/>
        <v>3990</v>
      </c>
    </row>
    <row r="625" spans="1:7" ht="12.75">
      <c r="A625" s="8"/>
      <c r="B625" s="10"/>
      <c r="C625" s="10">
        <v>4360</v>
      </c>
      <c r="D625" s="9" t="s">
        <v>293</v>
      </c>
      <c r="E625" s="56">
        <v>12500</v>
      </c>
      <c r="F625" s="136"/>
      <c r="G625" s="227">
        <f t="shared" si="18"/>
        <v>12500</v>
      </c>
    </row>
    <row r="626" spans="1:7" ht="12.75">
      <c r="A626" s="8"/>
      <c r="B626" s="10"/>
      <c r="C626" s="10">
        <v>4370</v>
      </c>
      <c r="D626" s="9" t="s">
        <v>291</v>
      </c>
      <c r="E626" s="56">
        <v>8940</v>
      </c>
      <c r="F626" s="136">
        <v>-1000</v>
      </c>
      <c r="G626" s="227">
        <f t="shared" si="18"/>
        <v>7940</v>
      </c>
    </row>
    <row r="627" spans="1:7" ht="12.75">
      <c r="A627" s="8"/>
      <c r="B627" s="10"/>
      <c r="C627" s="10">
        <v>4410</v>
      </c>
      <c r="D627" s="9" t="s">
        <v>38</v>
      </c>
      <c r="E627" s="56">
        <v>1000</v>
      </c>
      <c r="F627" s="136"/>
      <c r="G627" s="227">
        <f t="shared" si="18"/>
        <v>1000</v>
      </c>
    </row>
    <row r="628" spans="1:7" ht="12.75">
      <c r="A628" s="8"/>
      <c r="B628" s="10"/>
      <c r="C628" s="10">
        <v>4430</v>
      </c>
      <c r="D628" s="9" t="s">
        <v>39</v>
      </c>
      <c r="E628" s="56">
        <v>8000</v>
      </c>
      <c r="F628" s="136"/>
      <c r="G628" s="227">
        <f t="shared" si="18"/>
        <v>8000</v>
      </c>
    </row>
    <row r="629" spans="1:7" ht="12.75">
      <c r="A629" s="8"/>
      <c r="B629" s="10"/>
      <c r="C629" s="10">
        <v>4440</v>
      </c>
      <c r="D629" s="9" t="s">
        <v>40</v>
      </c>
      <c r="E629" s="56">
        <v>37987</v>
      </c>
      <c r="F629" s="136"/>
      <c r="G629" s="227">
        <f t="shared" si="18"/>
        <v>37987</v>
      </c>
    </row>
    <row r="630" spans="1:7" ht="12.75">
      <c r="A630" s="8"/>
      <c r="B630" s="10"/>
      <c r="C630" s="10">
        <v>4480</v>
      </c>
      <c r="D630" s="9" t="s">
        <v>41</v>
      </c>
      <c r="E630" s="56">
        <v>2551</v>
      </c>
      <c r="F630" s="136"/>
      <c r="G630" s="227">
        <f t="shared" si="18"/>
        <v>2551</v>
      </c>
    </row>
    <row r="631" spans="1:7" ht="12.75">
      <c r="A631" s="8"/>
      <c r="B631" s="10"/>
      <c r="C631" s="12">
        <v>4740</v>
      </c>
      <c r="D631" s="159" t="s">
        <v>287</v>
      </c>
      <c r="E631" s="56">
        <v>800</v>
      </c>
      <c r="F631" s="136"/>
      <c r="G631" s="227">
        <f t="shared" si="18"/>
        <v>800</v>
      </c>
    </row>
    <row r="632" spans="1:7" ht="12.75">
      <c r="A632" s="8"/>
      <c r="B632" s="10"/>
      <c r="C632" s="10">
        <v>4750</v>
      </c>
      <c r="D632" s="9" t="s">
        <v>288</v>
      </c>
      <c r="E632" s="56">
        <v>1000</v>
      </c>
      <c r="F632" s="136"/>
      <c r="G632" s="227">
        <f t="shared" si="18"/>
        <v>1000</v>
      </c>
    </row>
    <row r="633" spans="1:7" ht="12.75">
      <c r="A633" s="8"/>
      <c r="B633" s="10"/>
      <c r="C633" s="10">
        <v>6050</v>
      </c>
      <c r="D633" s="9" t="s">
        <v>43</v>
      </c>
      <c r="E633" s="56">
        <v>160000</v>
      </c>
      <c r="F633" s="136">
        <v>-1679</v>
      </c>
      <c r="G633" s="227">
        <f t="shared" si="18"/>
        <v>158321</v>
      </c>
    </row>
    <row r="634" spans="1:7" ht="12.75">
      <c r="A634" s="8"/>
      <c r="B634" s="10"/>
      <c r="C634" s="10"/>
      <c r="D634" s="9"/>
      <c r="E634" s="56"/>
      <c r="F634" s="136"/>
      <c r="G634" s="227"/>
    </row>
    <row r="635" spans="1:7" ht="12.75">
      <c r="A635" s="400"/>
      <c r="B635" s="172">
        <v>85233</v>
      </c>
      <c r="C635" s="172"/>
      <c r="D635" s="178" t="s">
        <v>53</v>
      </c>
      <c r="E635" s="203">
        <f>E636</f>
        <v>2700</v>
      </c>
      <c r="F635" s="395">
        <f>F636</f>
        <v>0</v>
      </c>
      <c r="G635" s="401">
        <f>G636</f>
        <v>2700</v>
      </c>
    </row>
    <row r="636" spans="1:7" ht="12.75">
      <c r="A636" s="8"/>
      <c r="B636" s="10"/>
      <c r="C636" s="10">
        <v>4300</v>
      </c>
      <c r="D636" s="9" t="s">
        <v>37</v>
      </c>
      <c r="E636" s="56">
        <v>2700</v>
      </c>
      <c r="F636" s="136"/>
      <c r="G636" s="227">
        <f>E636+F636</f>
        <v>2700</v>
      </c>
    </row>
    <row r="637" spans="1:7" ht="12.75">
      <c r="A637" s="8"/>
      <c r="B637" s="10"/>
      <c r="C637" s="10"/>
      <c r="D637" s="9"/>
      <c r="E637" s="56"/>
      <c r="F637" s="136"/>
      <c r="G637" s="227"/>
    </row>
    <row r="638" spans="1:7" ht="12.75">
      <c r="A638" s="8"/>
      <c r="B638" s="172">
        <v>85295</v>
      </c>
      <c r="C638" s="172"/>
      <c r="D638" s="178" t="s">
        <v>54</v>
      </c>
      <c r="E638" s="203">
        <f>SUM(E639:E640)</f>
        <v>30000</v>
      </c>
      <c r="F638" s="203">
        <f>SUM(F639:F640)</f>
        <v>0</v>
      </c>
      <c r="G638" s="401">
        <f>SUM(G639:G640)</f>
        <v>30000</v>
      </c>
    </row>
    <row r="639" spans="1:7" ht="12.75">
      <c r="A639" s="8"/>
      <c r="B639" s="10"/>
      <c r="C639" s="10">
        <v>4210</v>
      </c>
      <c r="D639" s="9" t="s">
        <v>33</v>
      </c>
      <c r="E639" s="56">
        <v>15000</v>
      </c>
      <c r="F639" s="136"/>
      <c r="G639" s="227">
        <f>E639+F639</f>
        <v>15000</v>
      </c>
    </row>
    <row r="640" spans="1:7" ht="12.75">
      <c r="A640" s="8"/>
      <c r="B640" s="10"/>
      <c r="C640" s="10">
        <v>4270</v>
      </c>
      <c r="D640" s="9" t="s">
        <v>35</v>
      </c>
      <c r="E640" s="56">
        <v>15000</v>
      </c>
      <c r="F640" s="136"/>
      <c r="G640" s="227">
        <f>E640+F640</f>
        <v>15000</v>
      </c>
    </row>
    <row r="641" spans="1:7" ht="13.5" thickBot="1">
      <c r="A641" s="141"/>
      <c r="B641" s="17"/>
      <c r="C641" s="17"/>
      <c r="D641" s="16"/>
      <c r="E641" s="148"/>
      <c r="F641" s="193"/>
      <c r="G641" s="36"/>
    </row>
    <row r="642" spans="1:7" ht="12.75">
      <c r="A642" s="48"/>
      <c r="B642" s="49"/>
      <c r="C642" s="48"/>
      <c r="D642" s="49"/>
      <c r="G642" s="1"/>
    </row>
    <row r="643" spans="1:7" ht="12.75">
      <c r="A643" s="48"/>
      <c r="B643" s="64"/>
      <c r="C643" s="48"/>
      <c r="D643" s="49"/>
      <c r="G643" s="1"/>
    </row>
    <row r="644" spans="1:7" ht="12.75">
      <c r="A644" s="48"/>
      <c r="B644" s="49"/>
      <c r="C644" s="48"/>
      <c r="D644" s="49"/>
      <c r="E644" s="480"/>
      <c r="F644" s="480"/>
      <c r="G644" s="480"/>
    </row>
    <row r="645" spans="1:7" ht="12.75">
      <c r="A645" s="48"/>
      <c r="B645" s="49"/>
      <c r="C645" s="48"/>
      <c r="E645" s="242"/>
      <c r="G645" s="156" t="s">
        <v>226</v>
      </c>
    </row>
    <row r="646" spans="1:7" ht="12.75">
      <c r="A646" s="482" t="s">
        <v>81</v>
      </c>
      <c r="B646" s="482"/>
      <c r="C646" s="482"/>
      <c r="D646" s="482"/>
      <c r="E646" s="482"/>
      <c r="F646" s="482"/>
      <c r="G646" s="482"/>
    </row>
    <row r="647" spans="1:7" ht="13.5" thickBot="1">
      <c r="A647" s="481" t="s">
        <v>7</v>
      </c>
      <c r="B647" s="481"/>
      <c r="C647" s="481"/>
      <c r="D647" s="481"/>
      <c r="E647" s="481"/>
      <c r="F647" s="481"/>
      <c r="G647" s="481"/>
    </row>
    <row r="648" spans="1:7" ht="12.75">
      <c r="A648" s="54"/>
      <c r="B648" s="9"/>
      <c r="C648" s="9"/>
      <c r="D648" s="9"/>
      <c r="E648" s="189" t="s">
        <v>8</v>
      </c>
      <c r="F648" s="189"/>
      <c r="G648" s="7" t="s">
        <v>8</v>
      </c>
    </row>
    <row r="649" spans="1:7" ht="12.75">
      <c r="A649" s="8" t="s">
        <v>9</v>
      </c>
      <c r="B649" s="9" t="s">
        <v>10</v>
      </c>
      <c r="C649" s="10" t="s">
        <v>11</v>
      </c>
      <c r="D649" s="10" t="s">
        <v>12</v>
      </c>
      <c r="E649" s="190" t="s">
        <v>373</v>
      </c>
      <c r="F649" s="190" t="s">
        <v>13</v>
      </c>
      <c r="G649" s="14" t="s">
        <v>373</v>
      </c>
    </row>
    <row r="650" spans="1:7" ht="13.5" thickBot="1">
      <c r="A650" s="15"/>
      <c r="B650" s="16"/>
      <c r="C650" s="17"/>
      <c r="D650" s="17"/>
      <c r="E650" s="21"/>
      <c r="F650" s="21"/>
      <c r="G650" s="20" t="s">
        <v>14</v>
      </c>
    </row>
    <row r="651" spans="1:7" ht="13.5" thickBot="1">
      <c r="A651" s="15">
        <v>1</v>
      </c>
      <c r="B651" s="17">
        <v>2</v>
      </c>
      <c r="C651" s="17">
        <v>3</v>
      </c>
      <c r="D651" s="17">
        <v>4</v>
      </c>
      <c r="E651" s="235">
        <v>5</v>
      </c>
      <c r="F651" s="85">
        <v>6</v>
      </c>
      <c r="G651" s="21">
        <v>7</v>
      </c>
    </row>
    <row r="652" spans="1:7" ht="12.75">
      <c r="A652" s="8"/>
      <c r="B652" s="10"/>
      <c r="C652" s="10"/>
      <c r="D652" s="10"/>
      <c r="E652" s="234"/>
      <c r="G652" s="60"/>
    </row>
    <row r="653" spans="1:7" ht="13.5" thickBot="1">
      <c r="A653" s="8"/>
      <c r="B653" s="10"/>
      <c r="C653" s="10"/>
      <c r="D653" s="27" t="s">
        <v>59</v>
      </c>
      <c r="E653" s="160">
        <f>E655</f>
        <v>165</v>
      </c>
      <c r="F653" s="160">
        <f>F655</f>
        <v>0</v>
      </c>
      <c r="G653" s="160">
        <f>G655</f>
        <v>165</v>
      </c>
    </row>
    <row r="654" spans="1:7" ht="12.75">
      <c r="A654" s="8"/>
      <c r="B654" s="10"/>
      <c r="C654" s="10"/>
      <c r="D654" s="80" t="s">
        <v>16</v>
      </c>
      <c r="E654" s="56"/>
      <c r="G654" s="46"/>
    </row>
    <row r="655" spans="1:7" ht="13.5" thickBot="1">
      <c r="A655" s="31">
        <v>758</v>
      </c>
      <c r="B655" s="27"/>
      <c r="C655" s="27"/>
      <c r="D655" s="78" t="s">
        <v>24</v>
      </c>
      <c r="E655" s="160">
        <f>E656</f>
        <v>165</v>
      </c>
      <c r="F655" s="210">
        <f>F656</f>
        <v>0</v>
      </c>
      <c r="G655" s="42">
        <f>F655+E655</f>
        <v>165</v>
      </c>
    </row>
    <row r="656" spans="1:7" ht="13.5" thickBot="1">
      <c r="A656" s="8"/>
      <c r="B656" s="17">
        <v>75814</v>
      </c>
      <c r="C656" s="16"/>
      <c r="D656" s="16" t="s">
        <v>25</v>
      </c>
      <c r="E656" s="154">
        <f>E657</f>
        <v>165</v>
      </c>
      <c r="F656" s="211">
        <f>F657</f>
        <v>0</v>
      </c>
      <c r="G656" s="44">
        <f>F656+E656</f>
        <v>165</v>
      </c>
    </row>
    <row r="657" spans="1:7" ht="12.75">
      <c r="A657" s="8"/>
      <c r="B657" s="10"/>
      <c r="C657" s="37" t="s">
        <v>192</v>
      </c>
      <c r="D657" s="9" t="s">
        <v>26</v>
      </c>
      <c r="E657" s="56">
        <v>165</v>
      </c>
      <c r="G657" s="46">
        <f>F657+E657</f>
        <v>165</v>
      </c>
    </row>
    <row r="658" spans="1:7" ht="12.75">
      <c r="A658" s="8"/>
      <c r="B658" s="10"/>
      <c r="C658" s="37"/>
      <c r="D658" s="9"/>
      <c r="E658" s="56"/>
      <c r="G658" s="46"/>
    </row>
    <row r="659" spans="1:8" ht="13.5" thickBot="1">
      <c r="A659" s="8"/>
      <c r="B659" s="10"/>
      <c r="C659" s="10"/>
      <c r="D659" s="27" t="s">
        <v>50</v>
      </c>
      <c r="E659" s="160">
        <f>E662</f>
        <v>535832</v>
      </c>
      <c r="F659" s="194">
        <f>F662</f>
        <v>0</v>
      </c>
      <c r="G659" s="42">
        <f>F659+E659</f>
        <v>535832</v>
      </c>
      <c r="H659" s="43"/>
    </row>
    <row r="660" spans="1:7" ht="12.75">
      <c r="A660" s="8"/>
      <c r="B660" s="10"/>
      <c r="C660" s="10"/>
      <c r="D660" s="52" t="s">
        <v>16</v>
      </c>
      <c r="E660" s="56"/>
      <c r="F660" s="72"/>
      <c r="G660" s="46"/>
    </row>
    <row r="661" spans="1:7" ht="12.75">
      <c r="A661" s="8"/>
      <c r="B661" s="10"/>
      <c r="C661" s="10"/>
      <c r="D661" s="52"/>
      <c r="E661" s="56"/>
      <c r="F661" s="72"/>
      <c r="G661" s="46"/>
    </row>
    <row r="662" spans="1:7" ht="13.5" thickBot="1">
      <c r="A662" s="31">
        <v>854</v>
      </c>
      <c r="B662" s="27"/>
      <c r="C662" s="27"/>
      <c r="D662" s="28" t="s">
        <v>55</v>
      </c>
      <c r="E662" s="160">
        <f>E664+E694+E689</f>
        <v>535832</v>
      </c>
      <c r="F662" s="160">
        <f>F664+F694+F689</f>
        <v>0</v>
      </c>
      <c r="G662" s="160">
        <f>G664+G694+G689</f>
        <v>535832</v>
      </c>
    </row>
    <row r="663" spans="1:7" ht="12.75">
      <c r="A663" s="8"/>
      <c r="B663" s="81">
        <v>85406</v>
      </c>
      <c r="C663" s="81"/>
      <c r="D663" s="4" t="s">
        <v>255</v>
      </c>
      <c r="E663" s="56"/>
      <c r="F663" s="72"/>
      <c r="G663" s="46"/>
    </row>
    <row r="664" spans="1:7" ht="13.5" thickBot="1">
      <c r="A664" s="8"/>
      <c r="B664" s="17"/>
      <c r="C664" s="17"/>
      <c r="D664" s="16" t="s">
        <v>256</v>
      </c>
      <c r="E664" s="148">
        <f>SUM(E665:E687)</f>
        <v>526132</v>
      </c>
      <c r="F664" s="148">
        <f>SUM(F665:F687)</f>
        <v>0</v>
      </c>
      <c r="G664" s="45">
        <f aca="true" t="shared" si="19" ref="G664:G687">F664+E664</f>
        <v>526132</v>
      </c>
    </row>
    <row r="665" spans="1:7" ht="12.75">
      <c r="A665" s="8"/>
      <c r="B665" s="10"/>
      <c r="C665" s="10">
        <v>3020</v>
      </c>
      <c r="D665" s="9" t="s">
        <v>28</v>
      </c>
      <c r="E665" s="56">
        <v>1203</v>
      </c>
      <c r="F665" s="72"/>
      <c r="G665" s="46">
        <f t="shared" si="19"/>
        <v>1203</v>
      </c>
    </row>
    <row r="666" spans="1:7" ht="12.75">
      <c r="A666" s="8"/>
      <c r="B666" s="9"/>
      <c r="C666" s="10">
        <v>4010</v>
      </c>
      <c r="D666" s="9" t="s">
        <v>29</v>
      </c>
      <c r="E666" s="56">
        <v>354873</v>
      </c>
      <c r="F666" s="72"/>
      <c r="G666" s="46">
        <f t="shared" si="19"/>
        <v>354873</v>
      </c>
    </row>
    <row r="667" spans="1:7" ht="12.75">
      <c r="A667" s="8"/>
      <c r="B667" s="9"/>
      <c r="C667" s="10">
        <v>4040</v>
      </c>
      <c r="D667" s="9" t="s">
        <v>30</v>
      </c>
      <c r="E667" s="56">
        <v>26306</v>
      </c>
      <c r="F667" s="72"/>
      <c r="G667" s="46">
        <f t="shared" si="19"/>
        <v>26306</v>
      </c>
    </row>
    <row r="668" spans="1:7" ht="12.75">
      <c r="A668" s="8"/>
      <c r="B668" s="9"/>
      <c r="C668" s="10">
        <v>4110</v>
      </c>
      <c r="D668" s="9" t="s">
        <v>31</v>
      </c>
      <c r="E668" s="56">
        <v>54716</v>
      </c>
      <c r="F668" s="72"/>
      <c r="G668" s="46">
        <f t="shared" si="19"/>
        <v>54716</v>
      </c>
    </row>
    <row r="669" spans="1:7" ht="12.75">
      <c r="A669" s="8"/>
      <c r="B669" s="9"/>
      <c r="C669" s="10">
        <v>4120</v>
      </c>
      <c r="D669" s="9" t="s">
        <v>32</v>
      </c>
      <c r="E669" s="56">
        <v>9399</v>
      </c>
      <c r="F669" s="72"/>
      <c r="G669" s="46">
        <f t="shared" si="19"/>
        <v>9399</v>
      </c>
    </row>
    <row r="670" spans="1:7" ht="12.75">
      <c r="A670" s="8"/>
      <c r="B670" s="9"/>
      <c r="C670" s="10">
        <v>4170</v>
      </c>
      <c r="D670" s="9" t="s">
        <v>229</v>
      </c>
      <c r="E670" s="56">
        <v>5089</v>
      </c>
      <c r="F670" s="72"/>
      <c r="G670" s="144">
        <f t="shared" si="19"/>
        <v>5089</v>
      </c>
    </row>
    <row r="671" spans="1:7" ht="12.75">
      <c r="A671" s="8"/>
      <c r="B671" s="9"/>
      <c r="C671" s="10">
        <v>4210</v>
      </c>
      <c r="D671" s="9" t="s">
        <v>33</v>
      </c>
      <c r="E671" s="56">
        <v>6196</v>
      </c>
      <c r="F671" s="72"/>
      <c r="G671" s="144">
        <f t="shared" si="19"/>
        <v>6196</v>
      </c>
    </row>
    <row r="672" spans="1:7" ht="12.75">
      <c r="A672" s="8"/>
      <c r="B672" s="9"/>
      <c r="C672" s="10">
        <v>4240</v>
      </c>
      <c r="D672" s="9" t="s">
        <v>51</v>
      </c>
      <c r="E672" s="56">
        <v>9827</v>
      </c>
      <c r="F672" s="56"/>
      <c r="G672" s="144">
        <f t="shared" si="19"/>
        <v>9827</v>
      </c>
    </row>
    <row r="673" spans="1:7" ht="12.75">
      <c r="A673" s="8"/>
      <c r="B673" s="9"/>
      <c r="C673" s="10">
        <v>4260</v>
      </c>
      <c r="D673" s="9" t="s">
        <v>34</v>
      </c>
      <c r="E673" s="56">
        <v>6665</v>
      </c>
      <c r="F673" s="72"/>
      <c r="G673" s="144">
        <f t="shared" si="19"/>
        <v>6665</v>
      </c>
    </row>
    <row r="674" spans="1:7" ht="12.75">
      <c r="A674" s="8"/>
      <c r="B674" s="9"/>
      <c r="C674" s="10">
        <v>4270</v>
      </c>
      <c r="D674" s="9" t="s">
        <v>35</v>
      </c>
      <c r="E674" s="56">
        <v>2000</v>
      </c>
      <c r="F674" s="72"/>
      <c r="G674" s="144">
        <f t="shared" si="19"/>
        <v>2000</v>
      </c>
    </row>
    <row r="675" spans="1:7" ht="12.75">
      <c r="A675" s="8"/>
      <c r="B675" s="9"/>
      <c r="C675" s="10">
        <v>4280</v>
      </c>
      <c r="D675" s="9" t="s">
        <v>36</v>
      </c>
      <c r="E675" s="56">
        <v>240</v>
      </c>
      <c r="F675" s="72"/>
      <c r="G675" s="46">
        <f t="shared" si="19"/>
        <v>240</v>
      </c>
    </row>
    <row r="676" spans="1:7" ht="12.75">
      <c r="A676" s="8"/>
      <c r="B676" s="9"/>
      <c r="C676" s="10">
        <v>4300</v>
      </c>
      <c r="D676" s="9" t="s">
        <v>37</v>
      </c>
      <c r="E676" s="56">
        <v>5379</v>
      </c>
      <c r="F676" s="72"/>
      <c r="G676" s="46">
        <f t="shared" si="19"/>
        <v>5379</v>
      </c>
    </row>
    <row r="677" spans="1:7" ht="12.75">
      <c r="A677" s="8"/>
      <c r="B677" s="9"/>
      <c r="C677" s="10">
        <v>4350</v>
      </c>
      <c r="D677" s="9" t="s">
        <v>228</v>
      </c>
      <c r="E677" s="56">
        <v>127</v>
      </c>
      <c r="F677" s="72"/>
      <c r="G677" s="46">
        <f t="shared" si="19"/>
        <v>127</v>
      </c>
    </row>
    <row r="678" spans="1:7" ht="12.75">
      <c r="A678" s="8"/>
      <c r="B678" s="9"/>
      <c r="C678" s="10">
        <v>4360</v>
      </c>
      <c r="D678" s="9" t="s">
        <v>293</v>
      </c>
      <c r="E678" s="56">
        <v>0</v>
      </c>
      <c r="F678" s="72"/>
      <c r="G678" s="46">
        <f t="shared" si="19"/>
        <v>0</v>
      </c>
    </row>
    <row r="679" spans="1:7" ht="12.75">
      <c r="A679" s="8"/>
      <c r="B679" s="9"/>
      <c r="C679" s="10">
        <v>4370</v>
      </c>
      <c r="D679" s="9" t="s">
        <v>291</v>
      </c>
      <c r="E679" s="56">
        <v>3900</v>
      </c>
      <c r="F679" s="72"/>
      <c r="G679" s="46">
        <f t="shared" si="19"/>
        <v>3900</v>
      </c>
    </row>
    <row r="680" spans="1:7" ht="12.75">
      <c r="A680" s="8"/>
      <c r="B680" s="9"/>
      <c r="C680" s="10">
        <v>4400</v>
      </c>
      <c r="D680" s="9" t="s">
        <v>295</v>
      </c>
      <c r="E680" s="56">
        <v>2158</v>
      </c>
      <c r="F680" s="72"/>
      <c r="G680" s="46">
        <f t="shared" si="19"/>
        <v>2158</v>
      </c>
    </row>
    <row r="681" spans="1:7" ht="12.75">
      <c r="A681" s="8"/>
      <c r="B681" s="9"/>
      <c r="C681" s="10">
        <v>4410</v>
      </c>
      <c r="D681" s="9" t="s">
        <v>38</v>
      </c>
      <c r="E681" s="56">
        <v>2800</v>
      </c>
      <c r="F681" s="56"/>
      <c r="G681" s="46">
        <f t="shared" si="19"/>
        <v>2800</v>
      </c>
    </row>
    <row r="682" spans="1:7" ht="12.75">
      <c r="A682" s="82"/>
      <c r="B682" s="55"/>
      <c r="C682" s="12">
        <v>4430</v>
      </c>
      <c r="D682" s="55" t="s">
        <v>39</v>
      </c>
      <c r="E682" s="56">
        <v>3163</v>
      </c>
      <c r="F682" s="72"/>
      <c r="G682" s="46">
        <f t="shared" si="19"/>
        <v>3163</v>
      </c>
    </row>
    <row r="683" spans="1:7" ht="12.75">
      <c r="A683" s="82"/>
      <c r="B683" s="55"/>
      <c r="C683" s="12">
        <v>4440</v>
      </c>
      <c r="D683" s="55" t="s">
        <v>40</v>
      </c>
      <c r="E683" s="56">
        <v>22570</v>
      </c>
      <c r="F683" s="72"/>
      <c r="G683" s="46">
        <f t="shared" si="19"/>
        <v>22570</v>
      </c>
    </row>
    <row r="684" spans="1:7" ht="12.75">
      <c r="A684" s="82"/>
      <c r="B684" s="55"/>
      <c r="C684" s="12">
        <v>4700</v>
      </c>
      <c r="D684" s="55" t="s">
        <v>296</v>
      </c>
      <c r="E684" s="56">
        <v>500</v>
      </c>
      <c r="F684" s="72"/>
      <c r="G684" s="46">
        <f t="shared" si="19"/>
        <v>500</v>
      </c>
    </row>
    <row r="685" spans="1:7" ht="12.75">
      <c r="A685" s="82"/>
      <c r="B685" s="55"/>
      <c r="C685" s="12">
        <v>4740</v>
      </c>
      <c r="D685" s="159" t="s">
        <v>287</v>
      </c>
      <c r="E685" s="56">
        <v>1650</v>
      </c>
      <c r="F685" s="72"/>
      <c r="G685" s="46">
        <f t="shared" si="19"/>
        <v>1650</v>
      </c>
    </row>
    <row r="686" spans="1:7" ht="12.75">
      <c r="A686" s="82"/>
      <c r="B686" s="55"/>
      <c r="C686" s="10">
        <v>4750</v>
      </c>
      <c r="D686" s="9" t="s">
        <v>288</v>
      </c>
      <c r="E686" s="56">
        <v>7371</v>
      </c>
      <c r="F686" s="72"/>
      <c r="G686" s="46">
        <f t="shared" si="19"/>
        <v>7371</v>
      </c>
    </row>
    <row r="687" spans="1:7" ht="12.75">
      <c r="A687" s="82"/>
      <c r="B687" s="55"/>
      <c r="C687" s="12">
        <v>6050</v>
      </c>
      <c r="D687" s="55" t="s">
        <v>43</v>
      </c>
      <c r="E687" s="56">
        <v>0</v>
      </c>
      <c r="F687" s="72"/>
      <c r="G687" s="46">
        <f t="shared" si="19"/>
        <v>0</v>
      </c>
    </row>
    <row r="688" spans="1:7" ht="12.75">
      <c r="A688" s="82"/>
      <c r="B688" s="55"/>
      <c r="C688" s="12"/>
      <c r="D688" s="55"/>
      <c r="E688" s="56"/>
      <c r="F688" s="72"/>
      <c r="G688" s="46"/>
    </row>
    <row r="689" spans="1:7" ht="12.75">
      <c r="A689" s="82"/>
      <c r="B689" s="178">
        <v>85446</v>
      </c>
      <c r="C689" s="179"/>
      <c r="D689" s="180" t="s">
        <v>53</v>
      </c>
      <c r="E689" s="203">
        <f>SUM(E690:E692)</f>
        <v>6500</v>
      </c>
      <c r="F689" s="395">
        <f>SUM(F690:F692)</f>
        <v>0</v>
      </c>
      <c r="G689" s="396">
        <f>SUM(G690:G692)</f>
        <v>6500</v>
      </c>
    </row>
    <row r="690" spans="1:7" ht="12.75">
      <c r="A690" s="82"/>
      <c r="B690" s="55"/>
      <c r="C690" s="12">
        <v>4300</v>
      </c>
      <c r="D690" s="9" t="s">
        <v>37</v>
      </c>
      <c r="E690" s="56">
        <v>2400</v>
      </c>
      <c r="F690" s="72"/>
      <c r="G690" s="46">
        <f>E690+F690</f>
        <v>2400</v>
      </c>
    </row>
    <row r="691" spans="1:7" ht="12.75">
      <c r="A691" s="82"/>
      <c r="B691" s="55"/>
      <c r="C691" s="12">
        <v>4410</v>
      </c>
      <c r="D691" s="9" t="s">
        <v>38</v>
      </c>
      <c r="E691" s="56">
        <v>700</v>
      </c>
      <c r="F691" s="72"/>
      <c r="G691" s="46">
        <f>E691+F691</f>
        <v>700</v>
      </c>
    </row>
    <row r="692" spans="1:7" ht="12.75">
      <c r="A692" s="82"/>
      <c r="B692" s="55"/>
      <c r="C692" s="12">
        <v>4700</v>
      </c>
      <c r="D692" s="55" t="s">
        <v>296</v>
      </c>
      <c r="E692" s="56">
        <v>3400</v>
      </c>
      <c r="F692" s="72"/>
      <c r="G692" s="46">
        <f>E692+F692</f>
        <v>3400</v>
      </c>
    </row>
    <row r="693" spans="1:7" ht="12.75">
      <c r="A693" s="82"/>
      <c r="B693" s="55"/>
      <c r="C693" s="12"/>
      <c r="D693" s="55"/>
      <c r="E693" s="56"/>
      <c r="F693" s="72"/>
      <c r="G693" s="46"/>
    </row>
    <row r="694" spans="1:7" ht="13.5" thickBot="1">
      <c r="A694" s="82"/>
      <c r="B694" s="16">
        <v>85495</v>
      </c>
      <c r="C694" s="19"/>
      <c r="D694" s="83" t="s">
        <v>54</v>
      </c>
      <c r="E694" s="148">
        <f>E695</f>
        <v>3200</v>
      </c>
      <c r="F694" s="196">
        <f>F695</f>
        <v>0</v>
      </c>
      <c r="G694" s="45">
        <f>F694+E694</f>
        <v>3200</v>
      </c>
    </row>
    <row r="695" spans="1:7" ht="12.75">
      <c r="A695" s="82"/>
      <c r="B695" s="55"/>
      <c r="C695" s="12">
        <v>4440</v>
      </c>
      <c r="D695" s="55" t="s">
        <v>40</v>
      </c>
      <c r="E695" s="56">
        <v>3200</v>
      </c>
      <c r="F695" s="72"/>
      <c r="G695" s="46">
        <f>F695+E695</f>
        <v>3200</v>
      </c>
    </row>
    <row r="696" spans="1:7" ht="13.5" thickBot="1">
      <c r="A696" s="84"/>
      <c r="B696" s="83"/>
      <c r="C696" s="83"/>
      <c r="D696" s="83"/>
      <c r="E696" s="148"/>
      <c r="F696" s="197"/>
      <c r="G696" s="45"/>
    </row>
    <row r="697" spans="1:7" ht="12.75">
      <c r="A697" s="57"/>
      <c r="B697" s="57"/>
      <c r="C697" s="57"/>
      <c r="D697" s="57"/>
      <c r="G697" s="1"/>
    </row>
    <row r="698" spans="1:7" ht="12.75">
      <c r="A698" s="57"/>
      <c r="B698" s="64"/>
      <c r="C698" s="57"/>
      <c r="D698" s="57"/>
      <c r="G698" s="1"/>
    </row>
    <row r="699" spans="1:7" ht="12.75">
      <c r="A699" s="57"/>
      <c r="B699" s="64"/>
      <c r="C699" s="57"/>
      <c r="D699" s="57"/>
      <c r="G699" s="1"/>
    </row>
    <row r="700" spans="1:7" ht="12.75">
      <c r="A700" s="57"/>
      <c r="B700" s="64"/>
      <c r="C700" s="57"/>
      <c r="D700" s="57"/>
      <c r="E700" s="480"/>
      <c r="F700" s="480"/>
      <c r="G700" s="480"/>
    </row>
    <row r="701" spans="1:7" ht="12.75">
      <c r="A701" s="57"/>
      <c r="B701" s="57"/>
      <c r="C701" s="57"/>
      <c r="E701" s="242"/>
      <c r="G701" s="156" t="s">
        <v>226</v>
      </c>
    </row>
    <row r="702" spans="1:7" ht="12.75">
      <c r="A702" s="482" t="s">
        <v>84</v>
      </c>
      <c r="B702" s="482"/>
      <c r="C702" s="482"/>
      <c r="D702" s="482"/>
      <c r="E702" s="482"/>
      <c r="F702" s="482"/>
      <c r="G702" s="482"/>
    </row>
    <row r="703" spans="1:7" ht="13.5" thickBot="1">
      <c r="A703" s="481" t="s">
        <v>7</v>
      </c>
      <c r="B703" s="481"/>
      <c r="C703" s="481"/>
      <c r="D703" s="481"/>
      <c r="E703" s="481"/>
      <c r="F703" s="481"/>
      <c r="G703" s="481"/>
    </row>
    <row r="704" spans="1:7" ht="12.75">
      <c r="A704" s="54"/>
      <c r="B704" s="9"/>
      <c r="C704" s="9"/>
      <c r="D704" s="9"/>
      <c r="E704" s="189" t="s">
        <v>8</v>
      </c>
      <c r="F704" s="189"/>
      <c r="G704" s="7" t="s">
        <v>8</v>
      </c>
    </row>
    <row r="705" spans="1:7" ht="12.75">
      <c r="A705" s="8" t="s">
        <v>9</v>
      </c>
      <c r="B705" s="9" t="s">
        <v>10</v>
      </c>
      <c r="C705" s="10" t="s">
        <v>11</v>
      </c>
      <c r="D705" s="10" t="s">
        <v>12</v>
      </c>
      <c r="E705" s="190" t="s">
        <v>373</v>
      </c>
      <c r="F705" s="190" t="s">
        <v>13</v>
      </c>
      <c r="G705" s="14" t="s">
        <v>373</v>
      </c>
    </row>
    <row r="706" spans="1:7" ht="13.5" thickBot="1">
      <c r="A706" s="15"/>
      <c r="B706" s="16"/>
      <c r="C706" s="17"/>
      <c r="D706" s="17"/>
      <c r="E706" s="21"/>
      <c r="F706" s="21"/>
      <c r="G706" s="20" t="s">
        <v>14</v>
      </c>
    </row>
    <row r="707" spans="1:7" ht="13.5" thickBot="1">
      <c r="A707" s="15">
        <v>1</v>
      </c>
      <c r="B707" s="17">
        <v>2</v>
      </c>
      <c r="C707" s="17">
        <v>3</v>
      </c>
      <c r="D707" s="17">
        <v>4</v>
      </c>
      <c r="E707" s="110">
        <v>5</v>
      </c>
      <c r="F707" s="85">
        <v>6</v>
      </c>
      <c r="G707" s="77">
        <v>7</v>
      </c>
    </row>
    <row r="708" spans="1:7" ht="12.75">
      <c r="A708" s="8"/>
      <c r="B708" s="10"/>
      <c r="C708" s="10"/>
      <c r="D708" s="10"/>
      <c r="E708" s="234"/>
      <c r="G708" s="60"/>
    </row>
    <row r="709" spans="1:7" ht="13.5" thickBot="1">
      <c r="A709" s="8"/>
      <c r="B709" s="10"/>
      <c r="C709" s="10"/>
      <c r="D709" s="27" t="s">
        <v>59</v>
      </c>
      <c r="E709" s="160">
        <f>E711+E715</f>
        <v>519744</v>
      </c>
      <c r="F709" s="194">
        <f>F711+F715</f>
        <v>0</v>
      </c>
      <c r="G709" s="42">
        <f>F709+E709</f>
        <v>519744</v>
      </c>
    </row>
    <row r="710" spans="1:7" ht="12.75">
      <c r="A710" s="8"/>
      <c r="B710" s="10"/>
      <c r="C710" s="10"/>
      <c r="D710" s="52" t="s">
        <v>16</v>
      </c>
      <c r="E710" s="56"/>
      <c r="F710" s="72"/>
      <c r="G710" s="46"/>
    </row>
    <row r="711" spans="1:7" ht="13.5" thickBot="1">
      <c r="A711" s="31">
        <v>758</v>
      </c>
      <c r="B711" s="27"/>
      <c r="C711" s="27"/>
      <c r="D711" s="78" t="s">
        <v>24</v>
      </c>
      <c r="E711" s="160">
        <f>E712</f>
        <v>416</v>
      </c>
      <c r="F711" s="194">
        <f>F712</f>
        <v>0</v>
      </c>
      <c r="G711" s="42">
        <f>F711+E711</f>
        <v>416</v>
      </c>
    </row>
    <row r="712" spans="1:7" ht="13.5" thickBot="1">
      <c r="A712" s="8"/>
      <c r="B712" s="17">
        <v>75814</v>
      </c>
      <c r="C712" s="16"/>
      <c r="D712" s="16" t="s">
        <v>25</v>
      </c>
      <c r="E712" s="154">
        <f>E713</f>
        <v>416</v>
      </c>
      <c r="F712" s="195">
        <f>F713</f>
        <v>0</v>
      </c>
      <c r="G712" s="44">
        <f>F712+E712</f>
        <v>416</v>
      </c>
    </row>
    <row r="713" spans="1:7" ht="12.75">
      <c r="A713" s="8"/>
      <c r="B713" s="10"/>
      <c r="C713" s="37" t="s">
        <v>192</v>
      </c>
      <c r="D713" s="9" t="s">
        <v>26</v>
      </c>
      <c r="E713" s="56">
        <v>416</v>
      </c>
      <c r="F713" s="72"/>
      <c r="G713" s="46">
        <f>F713+E713</f>
        <v>416</v>
      </c>
    </row>
    <row r="714" spans="1:7" ht="12.75">
      <c r="A714" s="8"/>
      <c r="B714" s="10"/>
      <c r="C714" s="10"/>
      <c r="D714" s="9"/>
      <c r="E714" s="56"/>
      <c r="F714" s="72"/>
      <c r="G714" s="46"/>
    </row>
    <row r="715" spans="1:7" ht="13.5" thickBot="1">
      <c r="A715" s="31">
        <v>852</v>
      </c>
      <c r="B715" s="27"/>
      <c r="C715" s="27"/>
      <c r="D715" s="28" t="s">
        <v>186</v>
      </c>
      <c r="E715" s="160">
        <f>E716</f>
        <v>519328</v>
      </c>
      <c r="F715" s="194">
        <f>F716</f>
        <v>0</v>
      </c>
      <c r="G715" s="42">
        <f>F715+E715</f>
        <v>519328</v>
      </c>
    </row>
    <row r="716" spans="1:7" ht="13.5" thickBot="1">
      <c r="A716" s="8"/>
      <c r="B716" s="32">
        <v>85202</v>
      </c>
      <c r="C716" s="32"/>
      <c r="D716" s="33" t="s">
        <v>85</v>
      </c>
      <c r="E716" s="154">
        <f>SUM(E717:E719)</f>
        <v>519328</v>
      </c>
      <c r="F716" s="195">
        <f>SUM(F717:F719)</f>
        <v>0</v>
      </c>
      <c r="G716" s="44">
        <f>F716+E716</f>
        <v>519328</v>
      </c>
    </row>
    <row r="717" spans="1:7" ht="12.75">
      <c r="A717" s="8"/>
      <c r="B717" s="10"/>
      <c r="C717" s="37" t="s">
        <v>193</v>
      </c>
      <c r="D717" s="9" t="s">
        <v>49</v>
      </c>
      <c r="E717" s="56">
        <v>502595</v>
      </c>
      <c r="F717" s="72"/>
      <c r="G717" s="46">
        <f>F717+E717</f>
        <v>502595</v>
      </c>
    </row>
    <row r="718" spans="1:7" ht="12.75">
      <c r="A718" s="8"/>
      <c r="B718" s="10"/>
      <c r="C718" s="37" t="s">
        <v>194</v>
      </c>
      <c r="D718" s="9" t="s">
        <v>406</v>
      </c>
      <c r="E718" s="56">
        <v>0</v>
      </c>
      <c r="F718" s="72"/>
      <c r="G718" s="46">
        <f>F718+E718</f>
        <v>0</v>
      </c>
    </row>
    <row r="719" spans="1:7" ht="12.75">
      <c r="A719" s="8"/>
      <c r="B719" s="10"/>
      <c r="C719" s="37" t="s">
        <v>190</v>
      </c>
      <c r="D719" s="9" t="s">
        <v>19</v>
      </c>
      <c r="E719" s="56">
        <v>16733</v>
      </c>
      <c r="F719" s="72"/>
      <c r="G719" s="46">
        <f>F719+E719</f>
        <v>16733</v>
      </c>
    </row>
    <row r="720" spans="1:7" ht="12.75">
      <c r="A720" s="8"/>
      <c r="B720" s="10"/>
      <c r="C720" s="10"/>
      <c r="D720" s="10"/>
      <c r="E720" s="56"/>
      <c r="F720" s="72"/>
      <c r="G720" s="46"/>
    </row>
    <row r="721" spans="1:8" ht="13.5" thickBot="1">
      <c r="A721" s="8"/>
      <c r="B721" s="10"/>
      <c r="C721" s="10"/>
      <c r="D721" s="27" t="s">
        <v>50</v>
      </c>
      <c r="E721" s="160">
        <f>E723</f>
        <v>1154216</v>
      </c>
      <c r="F721" s="194">
        <f>F723</f>
        <v>148500</v>
      </c>
      <c r="G721" s="42">
        <f>F721+E721</f>
        <v>1302716</v>
      </c>
      <c r="H721" s="43"/>
    </row>
    <row r="722" spans="1:7" ht="12.75">
      <c r="A722" s="8"/>
      <c r="B722" s="10"/>
      <c r="C722" s="10"/>
      <c r="D722" s="52" t="s">
        <v>16</v>
      </c>
      <c r="E722" s="56"/>
      <c r="F722" s="72"/>
      <c r="G722" s="46"/>
    </row>
    <row r="723" spans="1:7" ht="13.5" thickBot="1">
      <c r="A723" s="31">
        <v>852</v>
      </c>
      <c r="B723" s="27"/>
      <c r="C723" s="27"/>
      <c r="D723" s="28" t="s">
        <v>186</v>
      </c>
      <c r="E723" s="160">
        <f>E724</f>
        <v>1154216</v>
      </c>
      <c r="F723" s="194">
        <f>F724</f>
        <v>148500</v>
      </c>
      <c r="G723" s="42">
        <f aca="true" t="shared" si="20" ref="G723:G746">F723+E723</f>
        <v>1302716</v>
      </c>
    </row>
    <row r="724" spans="1:7" ht="13.5" thickBot="1">
      <c r="A724" s="8"/>
      <c r="B724" s="17">
        <v>85202</v>
      </c>
      <c r="C724" s="17"/>
      <c r="D724" s="16" t="s">
        <v>85</v>
      </c>
      <c r="E724" s="154">
        <f>SUM(E725:E746)</f>
        <v>1154216</v>
      </c>
      <c r="F724" s="195">
        <f>SUM(F725:F746)</f>
        <v>148500</v>
      </c>
      <c r="G724" s="44">
        <f t="shared" si="20"/>
        <v>1302716</v>
      </c>
    </row>
    <row r="725" spans="1:7" ht="12.75">
      <c r="A725" s="8"/>
      <c r="B725" s="10"/>
      <c r="C725" s="10">
        <v>3020</v>
      </c>
      <c r="D725" s="9" t="s">
        <v>28</v>
      </c>
      <c r="E725" s="56">
        <v>500</v>
      </c>
      <c r="F725" s="136"/>
      <c r="G725" s="46">
        <f>F725+E725</f>
        <v>500</v>
      </c>
    </row>
    <row r="726" spans="1:7" ht="12.75">
      <c r="A726" s="8"/>
      <c r="B726" s="10"/>
      <c r="C726" s="10">
        <v>4010</v>
      </c>
      <c r="D726" s="9" t="s">
        <v>29</v>
      </c>
      <c r="E726" s="56">
        <v>596976</v>
      </c>
      <c r="F726" s="72"/>
      <c r="G726" s="46">
        <f t="shared" si="20"/>
        <v>596976</v>
      </c>
    </row>
    <row r="727" spans="1:7" ht="12.75">
      <c r="A727" s="8"/>
      <c r="B727" s="10"/>
      <c r="C727" s="10">
        <v>4040</v>
      </c>
      <c r="D727" s="9" t="s">
        <v>30</v>
      </c>
      <c r="E727" s="56">
        <v>36838</v>
      </c>
      <c r="F727" s="72"/>
      <c r="G727" s="46">
        <f t="shared" si="20"/>
        <v>36838</v>
      </c>
    </row>
    <row r="728" spans="1:7" ht="12.75">
      <c r="A728" s="8"/>
      <c r="B728" s="10"/>
      <c r="C728" s="10">
        <v>4110</v>
      </c>
      <c r="D728" s="9" t="s">
        <v>31</v>
      </c>
      <c r="E728" s="56">
        <v>87563</v>
      </c>
      <c r="F728" s="72"/>
      <c r="G728" s="46">
        <f t="shared" si="20"/>
        <v>87563</v>
      </c>
    </row>
    <row r="729" spans="1:7" ht="12.75">
      <c r="A729" s="8"/>
      <c r="B729" s="10"/>
      <c r="C729" s="10">
        <v>4120</v>
      </c>
      <c r="D729" s="9" t="s">
        <v>32</v>
      </c>
      <c r="E729" s="56">
        <v>12600</v>
      </c>
      <c r="F729" s="72"/>
      <c r="G729" s="46">
        <f t="shared" si="20"/>
        <v>12600</v>
      </c>
    </row>
    <row r="730" spans="1:7" ht="12.75">
      <c r="A730" s="8"/>
      <c r="B730" s="10"/>
      <c r="C730" s="10">
        <v>4170</v>
      </c>
      <c r="D730" s="9" t="s">
        <v>229</v>
      </c>
      <c r="E730" s="56">
        <v>3972</v>
      </c>
      <c r="F730" s="72"/>
      <c r="G730" s="46">
        <f t="shared" si="20"/>
        <v>3972</v>
      </c>
    </row>
    <row r="731" spans="1:7" ht="12.75">
      <c r="A731" s="8"/>
      <c r="B731" s="10"/>
      <c r="C731" s="10">
        <v>4210</v>
      </c>
      <c r="D731" s="9" t="s">
        <v>33</v>
      </c>
      <c r="E731" s="56">
        <v>78246</v>
      </c>
      <c r="F731" s="72">
        <v>25000</v>
      </c>
      <c r="G731" s="46">
        <f t="shared" si="20"/>
        <v>103246</v>
      </c>
    </row>
    <row r="732" spans="1:7" ht="12.75">
      <c r="A732" s="8"/>
      <c r="B732" s="10"/>
      <c r="C732" s="10">
        <v>4220</v>
      </c>
      <c r="D732" s="9" t="s">
        <v>67</v>
      </c>
      <c r="E732" s="56">
        <v>83262</v>
      </c>
      <c r="F732" s="72"/>
      <c r="G732" s="46">
        <f t="shared" si="20"/>
        <v>83262</v>
      </c>
    </row>
    <row r="733" spans="1:7" ht="12.75">
      <c r="A733" s="8"/>
      <c r="B733" s="10"/>
      <c r="C733" s="10">
        <v>4230</v>
      </c>
      <c r="D733" s="9" t="s">
        <v>86</v>
      </c>
      <c r="E733" s="56">
        <v>4900</v>
      </c>
      <c r="F733" s="72"/>
      <c r="G733" s="46">
        <f t="shared" si="20"/>
        <v>4900</v>
      </c>
    </row>
    <row r="734" spans="1:7" ht="12.75">
      <c r="A734" s="8"/>
      <c r="B734" s="10"/>
      <c r="C734" s="10">
        <v>4260</v>
      </c>
      <c r="D734" s="9" t="s">
        <v>34</v>
      </c>
      <c r="E734" s="56">
        <v>25896</v>
      </c>
      <c r="F734" s="72"/>
      <c r="G734" s="46">
        <f t="shared" si="20"/>
        <v>25896</v>
      </c>
    </row>
    <row r="735" spans="1:7" ht="12.75">
      <c r="A735" s="8"/>
      <c r="B735" s="10"/>
      <c r="C735" s="10">
        <v>4270</v>
      </c>
      <c r="D735" s="9" t="s">
        <v>35</v>
      </c>
      <c r="E735" s="56">
        <v>123500</v>
      </c>
      <c r="F735" s="72">
        <v>123500</v>
      </c>
      <c r="G735" s="46">
        <f t="shared" si="20"/>
        <v>247000</v>
      </c>
    </row>
    <row r="736" spans="1:7" ht="12.75">
      <c r="A736" s="8"/>
      <c r="B736" s="10"/>
      <c r="C736" s="10">
        <v>4280</v>
      </c>
      <c r="D736" s="9" t="s">
        <v>36</v>
      </c>
      <c r="E736" s="56">
        <v>100</v>
      </c>
      <c r="F736" s="72"/>
      <c r="G736" s="46">
        <f t="shared" si="20"/>
        <v>100</v>
      </c>
    </row>
    <row r="737" spans="1:7" ht="12.75">
      <c r="A737" s="8"/>
      <c r="B737" s="10"/>
      <c r="C737" s="10">
        <v>4300</v>
      </c>
      <c r="D737" s="9" t="s">
        <v>37</v>
      </c>
      <c r="E737" s="56">
        <v>64559</v>
      </c>
      <c r="F737" s="72"/>
      <c r="G737" s="46">
        <f t="shared" si="20"/>
        <v>64559</v>
      </c>
    </row>
    <row r="738" spans="1:7" ht="12.75">
      <c r="A738" s="8"/>
      <c r="B738" s="10"/>
      <c r="C738" s="10">
        <v>4350</v>
      </c>
      <c r="D738" s="9" t="s">
        <v>297</v>
      </c>
      <c r="E738" s="56">
        <v>792</v>
      </c>
      <c r="F738" s="72"/>
      <c r="G738" s="46">
        <f t="shared" si="20"/>
        <v>792</v>
      </c>
    </row>
    <row r="739" spans="1:7" ht="12.75">
      <c r="A739" s="8"/>
      <c r="B739" s="10"/>
      <c r="C739" s="10">
        <v>4360</v>
      </c>
      <c r="D739" s="9" t="s">
        <v>293</v>
      </c>
      <c r="E739" s="56">
        <v>0</v>
      </c>
      <c r="F739" s="72"/>
      <c r="G739" s="46">
        <f t="shared" si="20"/>
        <v>0</v>
      </c>
    </row>
    <row r="740" spans="1:7" ht="12.75">
      <c r="A740" s="8"/>
      <c r="B740" s="10"/>
      <c r="C740" s="10">
        <v>4370</v>
      </c>
      <c r="D740" s="9" t="s">
        <v>291</v>
      </c>
      <c r="E740" s="56">
        <v>5500</v>
      </c>
      <c r="F740" s="72"/>
      <c r="G740" s="46">
        <f t="shared" si="20"/>
        <v>5500</v>
      </c>
    </row>
    <row r="741" spans="1:7" ht="12.75">
      <c r="A741" s="8"/>
      <c r="B741" s="10"/>
      <c r="C741" s="10">
        <v>4410</v>
      </c>
      <c r="D741" s="9" t="s">
        <v>38</v>
      </c>
      <c r="E741" s="56">
        <v>2100</v>
      </c>
      <c r="F741" s="72"/>
      <c r="G741" s="46">
        <f t="shared" si="20"/>
        <v>2100</v>
      </c>
    </row>
    <row r="742" spans="1:7" ht="12.75">
      <c r="A742" s="8"/>
      <c r="B742" s="10"/>
      <c r="C742" s="12">
        <v>4430</v>
      </c>
      <c r="D742" s="55" t="s">
        <v>39</v>
      </c>
      <c r="E742" s="56">
        <v>4515</v>
      </c>
      <c r="F742" s="72"/>
      <c r="G742" s="46">
        <f t="shared" si="20"/>
        <v>4515</v>
      </c>
    </row>
    <row r="743" spans="1:7" ht="12.75">
      <c r="A743" s="8"/>
      <c r="B743" s="10"/>
      <c r="C743" s="12">
        <v>4440</v>
      </c>
      <c r="D743" s="55" t="s">
        <v>40</v>
      </c>
      <c r="E743" s="56">
        <v>20316</v>
      </c>
      <c r="F743" s="72"/>
      <c r="G743" s="46">
        <f t="shared" si="20"/>
        <v>20316</v>
      </c>
    </row>
    <row r="744" spans="1:7" ht="12.75">
      <c r="A744" s="8"/>
      <c r="B744" s="10"/>
      <c r="C744" s="12">
        <v>4480</v>
      </c>
      <c r="D744" s="55" t="s">
        <v>41</v>
      </c>
      <c r="E744" s="56">
        <v>1301</v>
      </c>
      <c r="F744" s="72"/>
      <c r="G744" s="46">
        <f t="shared" si="20"/>
        <v>1301</v>
      </c>
    </row>
    <row r="745" spans="1:7" ht="12.75">
      <c r="A745" s="8"/>
      <c r="B745" s="10"/>
      <c r="C745" s="12">
        <v>4740</v>
      </c>
      <c r="D745" s="55" t="s">
        <v>298</v>
      </c>
      <c r="E745" s="56">
        <v>780</v>
      </c>
      <c r="F745" s="72"/>
      <c r="G745" s="46">
        <f t="shared" si="20"/>
        <v>780</v>
      </c>
    </row>
    <row r="746" spans="1:7" ht="12.75">
      <c r="A746" s="8"/>
      <c r="B746" s="10"/>
      <c r="C746" s="12">
        <v>6050</v>
      </c>
      <c r="D746" s="153" t="s">
        <v>43</v>
      </c>
      <c r="E746" s="56">
        <v>0</v>
      </c>
      <c r="F746" s="72"/>
      <c r="G746" s="46">
        <f t="shared" si="20"/>
        <v>0</v>
      </c>
    </row>
    <row r="747" spans="1:7" ht="13.5" thickBot="1">
      <c r="A747" s="84"/>
      <c r="B747" s="16"/>
      <c r="C747" s="16"/>
      <c r="D747" s="16"/>
      <c r="E747" s="148"/>
      <c r="F747" s="197"/>
      <c r="G747" s="45"/>
    </row>
    <row r="748" spans="1:7" ht="12.75">
      <c r="A748" s="57"/>
      <c r="B748" s="64"/>
      <c r="C748" s="57"/>
      <c r="D748" s="57"/>
      <c r="G748" s="1"/>
    </row>
    <row r="749" spans="1:7" ht="12.75">
      <c r="A749" s="57"/>
      <c r="B749" s="64"/>
      <c r="C749" s="57"/>
      <c r="D749" s="57"/>
      <c r="G749" s="1"/>
    </row>
    <row r="750" spans="1:7" ht="12.75">
      <c r="A750" s="57"/>
      <c r="B750" s="64"/>
      <c r="C750" s="57"/>
      <c r="D750" s="57"/>
      <c r="G750" s="1"/>
    </row>
    <row r="751" spans="1:7" ht="12.75">
      <c r="A751" s="57"/>
      <c r="B751" s="57"/>
      <c r="C751" s="57"/>
      <c r="E751" s="484" t="s">
        <v>226</v>
      </c>
      <c r="F751" s="484"/>
      <c r="G751" s="484"/>
    </row>
    <row r="752" spans="1:7" ht="12.75">
      <c r="A752" s="482" t="s">
        <v>87</v>
      </c>
      <c r="B752" s="482"/>
      <c r="C752" s="482"/>
      <c r="D752" s="482"/>
      <c r="E752" s="482"/>
      <c r="F752" s="482"/>
      <c r="G752" s="482"/>
    </row>
    <row r="753" spans="1:7" ht="13.5" thickBot="1">
      <c r="A753" s="481" t="s">
        <v>7</v>
      </c>
      <c r="B753" s="481"/>
      <c r="C753" s="481"/>
      <c r="D753" s="481"/>
      <c r="E753" s="481"/>
      <c r="F753" s="481"/>
      <c r="G753" s="481"/>
    </row>
    <row r="754" spans="1:7" ht="12.75">
      <c r="A754" s="54"/>
      <c r="B754" s="9"/>
      <c r="C754" s="9"/>
      <c r="D754" s="9"/>
      <c r="E754" s="189" t="s">
        <v>8</v>
      </c>
      <c r="F754" s="189"/>
      <c r="G754" s="7" t="s">
        <v>8</v>
      </c>
    </row>
    <row r="755" spans="1:7" ht="12.75">
      <c r="A755" s="8" t="s">
        <v>9</v>
      </c>
      <c r="B755" s="9" t="s">
        <v>10</v>
      </c>
      <c r="C755" s="10" t="s">
        <v>11</v>
      </c>
      <c r="D755" s="10" t="s">
        <v>12</v>
      </c>
      <c r="E755" s="190" t="s">
        <v>373</v>
      </c>
      <c r="F755" s="190" t="s">
        <v>13</v>
      </c>
      <c r="G755" s="14" t="s">
        <v>373</v>
      </c>
    </row>
    <row r="756" spans="1:7" ht="13.5" thickBot="1">
      <c r="A756" s="15"/>
      <c r="B756" s="16"/>
      <c r="C756" s="17"/>
      <c r="D756" s="17"/>
      <c r="E756" s="21"/>
      <c r="F756" s="21"/>
      <c r="G756" s="20" t="s">
        <v>14</v>
      </c>
    </row>
    <row r="757" spans="1:7" ht="13.5" thickBot="1">
      <c r="A757" s="15">
        <v>1</v>
      </c>
      <c r="B757" s="17">
        <v>2</v>
      </c>
      <c r="C757" s="17">
        <v>3</v>
      </c>
      <c r="D757" s="17">
        <v>4</v>
      </c>
      <c r="E757" s="110">
        <v>5</v>
      </c>
      <c r="F757" s="85">
        <v>6</v>
      </c>
      <c r="G757" s="77">
        <v>7</v>
      </c>
    </row>
    <row r="758" spans="1:7" ht="12.75">
      <c r="A758" s="8"/>
      <c r="B758" s="10"/>
      <c r="C758" s="10"/>
      <c r="D758" s="10"/>
      <c r="E758" s="234"/>
      <c r="F758" s="72"/>
      <c r="G758" s="60"/>
    </row>
    <row r="759" spans="1:7" ht="13.5" thickBot="1">
      <c r="A759" s="8"/>
      <c r="B759" s="10"/>
      <c r="C759" s="10"/>
      <c r="D759" s="27" t="s">
        <v>59</v>
      </c>
      <c r="E759" s="160">
        <f>E761+E765</f>
        <v>497934</v>
      </c>
      <c r="F759" s="194">
        <f>F761+F765</f>
        <v>0</v>
      </c>
      <c r="G759" s="42">
        <f>F759+E759</f>
        <v>497934</v>
      </c>
    </row>
    <row r="760" spans="1:7" ht="12.75">
      <c r="A760" s="8"/>
      <c r="B760" s="10"/>
      <c r="C760" s="10"/>
      <c r="D760" s="52" t="s">
        <v>16</v>
      </c>
      <c r="E760" s="56"/>
      <c r="F760" s="72"/>
      <c r="G760" s="46"/>
    </row>
    <row r="761" spans="1:7" ht="13.5" thickBot="1">
      <c r="A761" s="31">
        <v>758</v>
      </c>
      <c r="B761" s="27"/>
      <c r="C761" s="27"/>
      <c r="D761" s="78" t="s">
        <v>24</v>
      </c>
      <c r="E761" s="160">
        <f>E762</f>
        <v>300</v>
      </c>
      <c r="F761" s="194">
        <f>F762</f>
        <v>0</v>
      </c>
      <c r="G761" s="42">
        <f>F761+E761</f>
        <v>300</v>
      </c>
    </row>
    <row r="762" spans="1:7" ht="13.5" thickBot="1">
      <c r="A762" s="8"/>
      <c r="B762" s="17">
        <v>75814</v>
      </c>
      <c r="C762" s="16"/>
      <c r="D762" s="16" t="s">
        <v>25</v>
      </c>
      <c r="E762" s="154">
        <f>E763</f>
        <v>300</v>
      </c>
      <c r="F762" s="196">
        <f>F763</f>
        <v>0</v>
      </c>
      <c r="G762" s="45">
        <f>F762+E762</f>
        <v>300</v>
      </c>
    </row>
    <row r="763" spans="1:7" ht="12.75">
      <c r="A763" s="8"/>
      <c r="B763" s="10"/>
      <c r="C763" s="37" t="s">
        <v>192</v>
      </c>
      <c r="D763" s="9" t="s">
        <v>26</v>
      </c>
      <c r="E763" s="56">
        <v>300</v>
      </c>
      <c r="F763" s="72"/>
      <c r="G763" s="46">
        <f>F763+E763</f>
        <v>300</v>
      </c>
    </row>
    <row r="764" spans="1:7" ht="12.75">
      <c r="A764" s="8"/>
      <c r="B764" s="10"/>
      <c r="C764" s="10"/>
      <c r="D764" s="9"/>
      <c r="E764" s="56"/>
      <c r="F764" s="206"/>
      <c r="G764" s="86"/>
    </row>
    <row r="765" spans="1:7" ht="13.5" thickBot="1">
      <c r="A765" s="31">
        <v>852</v>
      </c>
      <c r="B765" s="27"/>
      <c r="C765" s="27"/>
      <c r="D765" s="28" t="s">
        <v>186</v>
      </c>
      <c r="E765" s="160">
        <f>E766+E771</f>
        <v>497634</v>
      </c>
      <c r="F765" s="194">
        <f>F766+F771</f>
        <v>0</v>
      </c>
      <c r="G765" s="42">
        <f>F765+E765</f>
        <v>497634</v>
      </c>
    </row>
    <row r="766" spans="1:7" ht="13.5" thickBot="1">
      <c r="A766" s="8"/>
      <c r="B766" s="32">
        <v>85202</v>
      </c>
      <c r="C766" s="32"/>
      <c r="D766" s="33" t="s">
        <v>85</v>
      </c>
      <c r="E766" s="154">
        <f>SUM(E767:E769)</f>
        <v>497634</v>
      </c>
      <c r="F766" s="196">
        <f>SUM(F767:F769)</f>
        <v>0</v>
      </c>
      <c r="G766" s="45">
        <f>F766+E766</f>
        <v>497634</v>
      </c>
    </row>
    <row r="767" spans="1:7" ht="12.75">
      <c r="A767" s="8"/>
      <c r="B767" s="10"/>
      <c r="C767" s="37" t="s">
        <v>193</v>
      </c>
      <c r="D767" s="9" t="s">
        <v>49</v>
      </c>
      <c r="E767" s="56">
        <v>452171</v>
      </c>
      <c r="F767" s="72"/>
      <c r="G767" s="144">
        <f>F767+E767</f>
        <v>452171</v>
      </c>
    </row>
    <row r="768" spans="1:7" ht="12.75">
      <c r="A768" s="8"/>
      <c r="B768" s="10"/>
      <c r="C768" s="37" t="s">
        <v>443</v>
      </c>
      <c r="D768" s="9" t="s">
        <v>444</v>
      </c>
      <c r="E768" s="56">
        <v>750</v>
      </c>
      <c r="F768" s="72"/>
      <c r="G768" s="144">
        <f>F768+E768</f>
        <v>750</v>
      </c>
    </row>
    <row r="769" spans="1:7" ht="12.75">
      <c r="A769" s="8"/>
      <c r="B769" s="10"/>
      <c r="C769" s="37" t="s">
        <v>190</v>
      </c>
      <c r="D769" s="9" t="s">
        <v>363</v>
      </c>
      <c r="E769" s="56">
        <v>44713</v>
      </c>
      <c r="F769" s="72"/>
      <c r="G769" s="144">
        <f>F769+E769</f>
        <v>44713</v>
      </c>
    </row>
    <row r="770" spans="1:7" ht="12.75">
      <c r="A770" s="8"/>
      <c r="B770" s="10"/>
      <c r="C770" s="37"/>
      <c r="D770" s="9"/>
      <c r="E770" s="56"/>
      <c r="F770" s="72"/>
      <c r="G770" s="144"/>
    </row>
    <row r="771" spans="1:7" ht="13.5" thickBot="1">
      <c r="A771" s="8"/>
      <c r="B771" s="17">
        <v>85203</v>
      </c>
      <c r="C771" s="75"/>
      <c r="D771" s="16" t="s">
        <v>223</v>
      </c>
      <c r="E771" s="148">
        <f>SUM(E772:E772)</f>
        <v>0</v>
      </c>
      <c r="F771" s="148">
        <f>SUM(F772:F772)</f>
        <v>0</v>
      </c>
      <c r="G771" s="150">
        <f>F771+E771</f>
        <v>0</v>
      </c>
    </row>
    <row r="772" spans="1:7" ht="12.75">
      <c r="A772" s="8"/>
      <c r="B772" s="10"/>
      <c r="C772" s="37" t="s">
        <v>193</v>
      </c>
      <c r="D772" s="9" t="s">
        <v>49</v>
      </c>
      <c r="E772" s="56"/>
      <c r="F772" s="72"/>
      <c r="G772" s="144">
        <f>F772+E772</f>
        <v>0</v>
      </c>
    </row>
    <row r="773" spans="1:7" ht="12.75">
      <c r="A773" s="8"/>
      <c r="B773" s="10"/>
      <c r="C773" s="37"/>
      <c r="D773" s="9"/>
      <c r="E773" s="56"/>
      <c r="G773" s="144"/>
    </row>
    <row r="774" spans="1:8" ht="13.5" thickBot="1">
      <c r="A774" s="8"/>
      <c r="B774" s="10"/>
      <c r="C774" s="10"/>
      <c r="D774" s="27" t="s">
        <v>50</v>
      </c>
      <c r="E774" s="160">
        <f>E776</f>
        <v>1373969</v>
      </c>
      <c r="F774" s="194">
        <f>F776</f>
        <v>0</v>
      </c>
      <c r="G774" s="192">
        <f>F774+E774</f>
        <v>1373969</v>
      </c>
      <c r="H774" s="43"/>
    </row>
    <row r="775" spans="1:7" ht="12.75">
      <c r="A775" s="8"/>
      <c r="B775" s="10"/>
      <c r="C775" s="10"/>
      <c r="D775" s="52" t="s">
        <v>16</v>
      </c>
      <c r="E775" s="56"/>
      <c r="F775" s="72"/>
      <c r="G775" s="144"/>
    </row>
    <row r="776" spans="1:7" ht="13.5" thickBot="1">
      <c r="A776" s="31">
        <v>852</v>
      </c>
      <c r="B776" s="27"/>
      <c r="C776" s="27"/>
      <c r="D776" s="28" t="s">
        <v>186</v>
      </c>
      <c r="E776" s="160">
        <f>E777+E806</f>
        <v>1373969</v>
      </c>
      <c r="F776" s="194">
        <f>F777+F806</f>
        <v>0</v>
      </c>
      <c r="G776" s="192">
        <f aca="true" t="shared" si="21" ref="G776:G804">F776+E776</f>
        <v>1373969</v>
      </c>
    </row>
    <row r="777" spans="1:9" ht="13.5" thickBot="1">
      <c r="A777" s="8"/>
      <c r="B777" s="17">
        <v>85202</v>
      </c>
      <c r="C777" s="17"/>
      <c r="D777" s="16" t="s">
        <v>85</v>
      </c>
      <c r="E777" s="238">
        <f>SUM(E778:E804)</f>
        <v>1037392</v>
      </c>
      <c r="F777" s="196">
        <f>SUM(F778:F804)</f>
        <v>0</v>
      </c>
      <c r="G777" s="150">
        <f t="shared" si="21"/>
        <v>1037392</v>
      </c>
      <c r="H777" s="1"/>
      <c r="I777" s="1"/>
    </row>
    <row r="778" spans="1:7" ht="12.75">
      <c r="A778" s="8"/>
      <c r="B778" s="10"/>
      <c r="C778" s="10">
        <v>3020</v>
      </c>
      <c r="D778" s="9" t="s">
        <v>28</v>
      </c>
      <c r="E778" s="142">
        <v>2250</v>
      </c>
      <c r="F778" s="72"/>
      <c r="G778" s="144">
        <f t="shared" si="21"/>
        <v>2250</v>
      </c>
    </row>
    <row r="779" spans="1:7" ht="12.75">
      <c r="A779" s="8"/>
      <c r="B779" s="10"/>
      <c r="C779" s="10">
        <v>4010</v>
      </c>
      <c r="D779" s="9" t="s">
        <v>29</v>
      </c>
      <c r="E779" s="142">
        <v>476691</v>
      </c>
      <c r="F779" s="72"/>
      <c r="G779" s="144">
        <f t="shared" si="21"/>
        <v>476691</v>
      </c>
    </row>
    <row r="780" spans="1:7" ht="12.75">
      <c r="A780" s="8"/>
      <c r="B780" s="10"/>
      <c r="C780" s="10">
        <v>4040</v>
      </c>
      <c r="D780" s="9" t="s">
        <v>30</v>
      </c>
      <c r="E780" s="142">
        <v>33427</v>
      </c>
      <c r="F780" s="72"/>
      <c r="G780" s="144">
        <f t="shared" si="21"/>
        <v>33427</v>
      </c>
    </row>
    <row r="781" spans="1:7" ht="12.75">
      <c r="A781" s="8"/>
      <c r="B781" s="10"/>
      <c r="C781" s="10">
        <v>4110</v>
      </c>
      <c r="D781" s="9" t="s">
        <v>31</v>
      </c>
      <c r="E781" s="142">
        <v>83720</v>
      </c>
      <c r="F781" s="72">
        <v>232</v>
      </c>
      <c r="G781" s="144">
        <f t="shared" si="21"/>
        <v>83952</v>
      </c>
    </row>
    <row r="782" spans="1:7" ht="12.75">
      <c r="A782" s="8"/>
      <c r="B782" s="10"/>
      <c r="C782" s="10">
        <v>4120</v>
      </c>
      <c r="D782" s="9" t="s">
        <v>32</v>
      </c>
      <c r="E782" s="142">
        <v>12521</v>
      </c>
      <c r="F782" s="72">
        <v>37</v>
      </c>
      <c r="G782" s="144">
        <f t="shared" si="21"/>
        <v>12558</v>
      </c>
    </row>
    <row r="783" spans="1:7" ht="12.75">
      <c r="A783" s="8"/>
      <c r="B783" s="10"/>
      <c r="C783" s="10">
        <v>4170</v>
      </c>
      <c r="D783" s="9" t="s">
        <v>229</v>
      </c>
      <c r="E783" s="142">
        <v>500</v>
      </c>
      <c r="F783" s="72"/>
      <c r="G783" s="144">
        <f t="shared" si="21"/>
        <v>500</v>
      </c>
    </row>
    <row r="784" spans="1:7" ht="12.75">
      <c r="A784" s="8"/>
      <c r="B784" s="10"/>
      <c r="C784" s="10">
        <v>4210</v>
      </c>
      <c r="D784" s="9" t="s">
        <v>33</v>
      </c>
      <c r="E784" s="142">
        <v>47625</v>
      </c>
      <c r="F784" s="72">
        <v>-269</v>
      </c>
      <c r="G784" s="144">
        <f t="shared" si="21"/>
        <v>47356</v>
      </c>
    </row>
    <row r="785" spans="1:7" ht="12.75">
      <c r="A785" s="8"/>
      <c r="B785" s="10"/>
      <c r="C785" s="10">
        <v>4220</v>
      </c>
      <c r="D785" s="9" t="s">
        <v>67</v>
      </c>
      <c r="E785" s="142">
        <v>99792</v>
      </c>
      <c r="F785" s="72"/>
      <c r="G785" s="144">
        <f t="shared" si="21"/>
        <v>99792</v>
      </c>
    </row>
    <row r="786" spans="1:7" ht="12.75">
      <c r="A786" s="8"/>
      <c r="B786" s="10"/>
      <c r="C786" s="10">
        <v>4230</v>
      </c>
      <c r="D786" s="9" t="s">
        <v>86</v>
      </c>
      <c r="E786" s="142">
        <v>7500</v>
      </c>
      <c r="F786" s="72"/>
      <c r="G786" s="144">
        <f t="shared" si="21"/>
        <v>7500</v>
      </c>
    </row>
    <row r="787" spans="1:7" ht="12.75">
      <c r="A787" s="8"/>
      <c r="B787" s="10"/>
      <c r="C787" s="10">
        <v>4260</v>
      </c>
      <c r="D787" s="9" t="s">
        <v>34</v>
      </c>
      <c r="E787" s="142">
        <v>45778</v>
      </c>
      <c r="F787" s="72"/>
      <c r="G787" s="144">
        <f t="shared" si="21"/>
        <v>45778</v>
      </c>
    </row>
    <row r="788" spans="1:7" ht="12.75">
      <c r="A788" s="8"/>
      <c r="B788" s="10"/>
      <c r="C788" s="10">
        <v>4270</v>
      </c>
      <c r="D788" s="9" t="s">
        <v>35</v>
      </c>
      <c r="E788" s="142">
        <v>17852</v>
      </c>
      <c r="F788" s="72"/>
      <c r="G788" s="144">
        <f t="shared" si="21"/>
        <v>17852</v>
      </c>
    </row>
    <row r="789" spans="1:7" ht="12.75">
      <c r="A789" s="8"/>
      <c r="B789" s="10"/>
      <c r="C789" s="10">
        <v>4280</v>
      </c>
      <c r="D789" s="9" t="s">
        <v>36</v>
      </c>
      <c r="E789" s="142">
        <v>750</v>
      </c>
      <c r="F789" s="72"/>
      <c r="G789" s="46">
        <f t="shared" si="21"/>
        <v>750</v>
      </c>
    </row>
    <row r="790" spans="1:7" ht="12.75">
      <c r="A790" s="8"/>
      <c r="B790" s="10"/>
      <c r="C790" s="10">
        <v>4300</v>
      </c>
      <c r="D790" s="9" t="s">
        <v>37</v>
      </c>
      <c r="E790" s="142">
        <v>26040</v>
      </c>
      <c r="F790" s="72"/>
      <c r="G790" s="46">
        <f t="shared" si="21"/>
        <v>26040</v>
      </c>
    </row>
    <row r="791" spans="1:7" ht="12.75">
      <c r="A791" s="8"/>
      <c r="B791" s="10"/>
      <c r="C791" s="10">
        <v>4350</v>
      </c>
      <c r="D791" s="9" t="s">
        <v>283</v>
      </c>
      <c r="E791" s="142">
        <v>692</v>
      </c>
      <c r="F791" s="72"/>
      <c r="G791" s="46">
        <f t="shared" si="21"/>
        <v>692</v>
      </c>
    </row>
    <row r="792" spans="1:7" ht="12.75">
      <c r="A792" s="8"/>
      <c r="B792" s="10"/>
      <c r="C792" s="10">
        <v>4360</v>
      </c>
      <c r="D792" s="9" t="s">
        <v>299</v>
      </c>
      <c r="E792" s="142">
        <v>1500</v>
      </c>
      <c r="F792" s="72"/>
      <c r="G792" s="46">
        <f t="shared" si="21"/>
        <v>1500</v>
      </c>
    </row>
    <row r="793" spans="1:7" ht="12.75">
      <c r="A793" s="8"/>
      <c r="B793" s="10"/>
      <c r="C793" s="10">
        <v>4370</v>
      </c>
      <c r="D793" s="9" t="s">
        <v>300</v>
      </c>
      <c r="E793" s="142">
        <v>2500</v>
      </c>
      <c r="F793" s="72"/>
      <c r="G793" s="46">
        <f t="shared" si="21"/>
        <v>2500</v>
      </c>
    </row>
    <row r="794" spans="1:7" ht="12.75">
      <c r="A794" s="8"/>
      <c r="B794" s="10"/>
      <c r="C794" s="10">
        <v>4390</v>
      </c>
      <c r="D794" s="9" t="s">
        <v>301</v>
      </c>
      <c r="E794" s="142">
        <v>1000</v>
      </c>
      <c r="F794" s="72"/>
      <c r="G794" s="46">
        <f t="shared" si="21"/>
        <v>1000</v>
      </c>
    </row>
    <row r="795" spans="1:7" ht="12.75">
      <c r="A795" s="8"/>
      <c r="B795" s="10"/>
      <c r="C795" s="10">
        <v>4410</v>
      </c>
      <c r="D795" s="9" t="s">
        <v>38</v>
      </c>
      <c r="E795" s="142">
        <v>3000</v>
      </c>
      <c r="F795" s="72"/>
      <c r="G795" s="46">
        <f t="shared" si="21"/>
        <v>3000</v>
      </c>
    </row>
    <row r="796" spans="1:7" ht="12.75">
      <c r="A796" s="8"/>
      <c r="B796" s="10"/>
      <c r="C796" s="12">
        <v>4430</v>
      </c>
      <c r="D796" s="55" t="s">
        <v>39</v>
      </c>
      <c r="E796" s="142">
        <v>2323</v>
      </c>
      <c r="F796" s="72"/>
      <c r="G796" s="46">
        <f t="shared" si="21"/>
        <v>2323</v>
      </c>
    </row>
    <row r="797" spans="1:7" ht="12.75">
      <c r="A797" s="8"/>
      <c r="B797" s="10"/>
      <c r="C797" s="12">
        <v>4440</v>
      </c>
      <c r="D797" s="55" t="s">
        <v>40</v>
      </c>
      <c r="E797" s="142">
        <v>21749</v>
      </c>
      <c r="F797" s="72"/>
      <c r="G797" s="46">
        <f t="shared" si="21"/>
        <v>21749</v>
      </c>
    </row>
    <row r="798" spans="1:7" ht="12.75">
      <c r="A798" s="8"/>
      <c r="B798" s="10"/>
      <c r="C798" s="12">
        <v>4480</v>
      </c>
      <c r="D798" s="55" t="s">
        <v>41</v>
      </c>
      <c r="E798" s="142">
        <v>7475</v>
      </c>
      <c r="F798" s="72"/>
      <c r="G798" s="46">
        <f t="shared" si="21"/>
        <v>7475</v>
      </c>
    </row>
    <row r="799" spans="1:7" ht="12.75">
      <c r="A799" s="8"/>
      <c r="B799" s="10"/>
      <c r="C799" s="12">
        <v>4520</v>
      </c>
      <c r="D799" s="9" t="s">
        <v>89</v>
      </c>
      <c r="E799" s="142">
        <v>7</v>
      </c>
      <c r="F799" s="72"/>
      <c r="G799" s="46">
        <f t="shared" si="21"/>
        <v>7</v>
      </c>
    </row>
    <row r="800" spans="1:7" ht="12.75">
      <c r="A800" s="8"/>
      <c r="B800" s="10"/>
      <c r="C800" s="12">
        <v>4700</v>
      </c>
      <c r="D800" s="9" t="s">
        <v>302</v>
      </c>
      <c r="E800" s="142">
        <v>2500</v>
      </c>
      <c r="F800" s="72"/>
      <c r="G800" s="46">
        <f t="shared" si="21"/>
        <v>2500</v>
      </c>
    </row>
    <row r="801" spans="1:7" ht="12.75">
      <c r="A801" s="8"/>
      <c r="B801" s="10"/>
      <c r="C801" s="12">
        <v>4740</v>
      </c>
      <c r="D801" s="9" t="s">
        <v>292</v>
      </c>
      <c r="E801" s="142">
        <v>800</v>
      </c>
      <c r="F801" s="72"/>
      <c r="G801" s="46">
        <f t="shared" si="21"/>
        <v>800</v>
      </c>
    </row>
    <row r="802" spans="1:7" ht="12.75">
      <c r="A802" s="8"/>
      <c r="B802" s="10"/>
      <c r="C802" s="12">
        <v>4750</v>
      </c>
      <c r="D802" s="9" t="s">
        <v>303</v>
      </c>
      <c r="E802" s="142">
        <v>5900</v>
      </c>
      <c r="F802" s="72"/>
      <c r="G802" s="46">
        <f t="shared" si="21"/>
        <v>5900</v>
      </c>
    </row>
    <row r="803" spans="1:7" ht="12.75">
      <c r="A803" s="8"/>
      <c r="B803" s="10"/>
      <c r="C803" s="12">
        <v>6050</v>
      </c>
      <c r="D803" s="9" t="s">
        <v>43</v>
      </c>
      <c r="E803" s="142">
        <v>127000</v>
      </c>
      <c r="F803" s="72">
        <v>1482</v>
      </c>
      <c r="G803" s="46">
        <f t="shared" si="21"/>
        <v>128482</v>
      </c>
    </row>
    <row r="804" spans="1:7" ht="12.75">
      <c r="A804" s="8"/>
      <c r="B804" s="10"/>
      <c r="C804" s="12">
        <v>6060</v>
      </c>
      <c r="D804" s="159" t="s">
        <v>225</v>
      </c>
      <c r="E804" s="142">
        <v>6500</v>
      </c>
      <c r="F804" s="72">
        <v>-1482</v>
      </c>
      <c r="G804" s="46">
        <f t="shared" si="21"/>
        <v>5018</v>
      </c>
    </row>
    <row r="805" spans="1:7" ht="12.75">
      <c r="A805" s="8"/>
      <c r="B805" s="10"/>
      <c r="C805" s="12"/>
      <c r="D805" s="159"/>
      <c r="E805" s="142"/>
      <c r="F805" s="72"/>
      <c r="G805" s="46"/>
    </row>
    <row r="806" spans="1:7" ht="13.5" thickBot="1">
      <c r="A806" s="8"/>
      <c r="B806" s="17">
        <v>85203</v>
      </c>
      <c r="C806" s="19"/>
      <c r="D806" s="16" t="s">
        <v>223</v>
      </c>
      <c r="E806" s="168">
        <f>SUM(E807:E828)</f>
        <v>336577</v>
      </c>
      <c r="F806" s="149">
        <f>SUM(F807:F828)</f>
        <v>0</v>
      </c>
      <c r="G806" s="45">
        <f>F806+E806</f>
        <v>336577</v>
      </c>
    </row>
    <row r="807" spans="1:7" ht="12.75">
      <c r="A807" s="8"/>
      <c r="B807" s="10"/>
      <c r="C807" s="12">
        <v>3020</v>
      </c>
      <c r="D807" s="9" t="s">
        <v>317</v>
      </c>
      <c r="E807" s="142">
        <v>1000</v>
      </c>
      <c r="F807" s="136"/>
      <c r="G807" s="46">
        <f>F807+E807</f>
        <v>1000</v>
      </c>
    </row>
    <row r="808" spans="1:9" ht="12.75">
      <c r="A808" s="8"/>
      <c r="B808" s="10"/>
      <c r="C808" s="10">
        <v>4010</v>
      </c>
      <c r="D808" s="9" t="s">
        <v>29</v>
      </c>
      <c r="E808" s="142">
        <v>136952</v>
      </c>
      <c r="F808" s="72"/>
      <c r="G808" s="46">
        <f>F808+E808</f>
        <v>136952</v>
      </c>
      <c r="H808">
        <v>100081</v>
      </c>
      <c r="I808" s="1">
        <f>SUM(E808:E811)</f>
        <v>171873</v>
      </c>
    </row>
    <row r="809" spans="1:8" ht="12.75">
      <c r="A809" s="8"/>
      <c r="B809" s="10"/>
      <c r="C809" s="10">
        <v>4040</v>
      </c>
      <c r="D809" s="9" t="s">
        <v>30</v>
      </c>
      <c r="E809" s="142">
        <v>9030</v>
      </c>
      <c r="F809" s="72"/>
      <c r="G809" s="46">
        <f>F809+E809</f>
        <v>9030</v>
      </c>
      <c r="H809">
        <v>5318</v>
      </c>
    </row>
    <row r="810" spans="1:8" ht="12.75">
      <c r="A810" s="8"/>
      <c r="B810" s="10"/>
      <c r="C810" s="10">
        <v>4110</v>
      </c>
      <c r="D810" s="9" t="s">
        <v>31</v>
      </c>
      <c r="E810" s="142">
        <v>22345</v>
      </c>
      <c r="F810" s="72"/>
      <c r="G810" s="46">
        <f aca="true" t="shared" si="22" ref="G810:G828">F810+E810</f>
        <v>22345</v>
      </c>
      <c r="H810">
        <v>18687</v>
      </c>
    </row>
    <row r="811" spans="1:8" ht="12.75">
      <c r="A811" s="8"/>
      <c r="B811" s="10"/>
      <c r="C811" s="10">
        <v>4120</v>
      </c>
      <c r="D811" s="9" t="s">
        <v>32</v>
      </c>
      <c r="E811" s="142">
        <v>3546</v>
      </c>
      <c r="F811" s="72"/>
      <c r="G811" s="46">
        <f t="shared" si="22"/>
        <v>3546</v>
      </c>
      <c r="H811">
        <v>2582</v>
      </c>
    </row>
    <row r="812" spans="1:7" ht="12.75">
      <c r="A812" s="8"/>
      <c r="B812" s="10"/>
      <c r="C812" s="10">
        <v>4170</v>
      </c>
      <c r="D812" s="9" t="s">
        <v>229</v>
      </c>
      <c r="E812" s="142">
        <v>3000</v>
      </c>
      <c r="F812" s="72"/>
      <c r="G812" s="46">
        <f t="shared" si="22"/>
        <v>3000</v>
      </c>
    </row>
    <row r="813" spans="1:7" ht="12.75">
      <c r="A813" s="8"/>
      <c r="B813" s="10"/>
      <c r="C813" s="10">
        <v>4210</v>
      </c>
      <c r="D813" s="9" t="s">
        <v>33</v>
      </c>
      <c r="E813" s="142">
        <v>75447</v>
      </c>
      <c r="F813" s="72"/>
      <c r="G813" s="46">
        <f t="shared" si="22"/>
        <v>75447</v>
      </c>
    </row>
    <row r="814" spans="1:7" ht="12.75">
      <c r="A814" s="8"/>
      <c r="B814" s="10"/>
      <c r="C814" s="10">
        <v>4220</v>
      </c>
      <c r="D814" s="9" t="s">
        <v>67</v>
      </c>
      <c r="E814" s="142">
        <v>25000</v>
      </c>
      <c r="F814" s="72"/>
      <c r="G814" s="46">
        <f t="shared" si="22"/>
        <v>25000</v>
      </c>
    </row>
    <row r="815" spans="1:7" ht="12.75">
      <c r="A815" s="8"/>
      <c r="B815" s="10"/>
      <c r="C815" s="10">
        <v>4230</v>
      </c>
      <c r="D815" s="9" t="s">
        <v>86</v>
      </c>
      <c r="E815" s="142">
        <v>1000</v>
      </c>
      <c r="F815" s="72"/>
      <c r="G815" s="46">
        <f t="shared" si="22"/>
        <v>1000</v>
      </c>
    </row>
    <row r="816" spans="1:7" ht="12.75">
      <c r="A816" s="8"/>
      <c r="B816" s="10"/>
      <c r="C816" s="10">
        <v>4260</v>
      </c>
      <c r="D816" s="9" t="s">
        <v>34</v>
      </c>
      <c r="E816" s="142">
        <v>8332</v>
      </c>
      <c r="F816" s="72"/>
      <c r="G816" s="46">
        <f>F816+E816</f>
        <v>8332</v>
      </c>
    </row>
    <row r="817" spans="1:7" ht="12.75">
      <c r="A817" s="8"/>
      <c r="B817" s="10"/>
      <c r="C817" s="10">
        <v>4270</v>
      </c>
      <c r="D817" s="9" t="s">
        <v>35</v>
      </c>
      <c r="E817" s="142">
        <v>20000</v>
      </c>
      <c r="F817" s="72"/>
      <c r="G817" s="46">
        <f>F817+E817</f>
        <v>20000</v>
      </c>
    </row>
    <row r="818" spans="1:7" ht="12.75">
      <c r="A818" s="8"/>
      <c r="B818" s="10"/>
      <c r="C818" s="10">
        <v>4280</v>
      </c>
      <c r="D818" s="9" t="s">
        <v>36</v>
      </c>
      <c r="E818" s="142">
        <v>400</v>
      </c>
      <c r="F818" s="72"/>
      <c r="G818" s="46">
        <f t="shared" si="22"/>
        <v>400</v>
      </c>
    </row>
    <row r="819" spans="1:7" ht="12.75">
      <c r="A819" s="8"/>
      <c r="B819" s="10"/>
      <c r="C819" s="10">
        <v>4300</v>
      </c>
      <c r="D819" s="9" t="s">
        <v>37</v>
      </c>
      <c r="E819" s="142">
        <v>13400</v>
      </c>
      <c r="F819" s="72"/>
      <c r="G819" s="46">
        <f t="shared" si="22"/>
        <v>13400</v>
      </c>
    </row>
    <row r="820" spans="1:7" ht="12.75">
      <c r="A820" s="8"/>
      <c r="B820" s="10"/>
      <c r="C820" s="10">
        <v>4350</v>
      </c>
      <c r="D820" s="9" t="s">
        <v>364</v>
      </c>
      <c r="E820" s="142">
        <v>660</v>
      </c>
      <c r="F820" s="72"/>
      <c r="G820" s="46">
        <f t="shared" si="22"/>
        <v>660</v>
      </c>
    </row>
    <row r="821" spans="1:7" ht="12.75">
      <c r="A821" s="8"/>
      <c r="B821" s="10"/>
      <c r="C821" s="10">
        <v>4360</v>
      </c>
      <c r="D821" s="9" t="s">
        <v>299</v>
      </c>
      <c r="E821" s="142">
        <v>1500</v>
      </c>
      <c r="F821" s="72"/>
      <c r="G821" s="46">
        <f t="shared" si="22"/>
        <v>1500</v>
      </c>
    </row>
    <row r="822" spans="1:7" ht="12.75">
      <c r="A822" s="8"/>
      <c r="B822" s="10"/>
      <c r="C822" s="10">
        <v>4370</v>
      </c>
      <c r="D822" s="9" t="s">
        <v>300</v>
      </c>
      <c r="E822" s="142">
        <v>1300</v>
      </c>
      <c r="F822" s="72"/>
      <c r="G822" s="46">
        <f t="shared" si="22"/>
        <v>1300</v>
      </c>
    </row>
    <row r="823" spans="1:7" ht="12.75">
      <c r="A823" s="8"/>
      <c r="B823" s="10"/>
      <c r="C823" s="10">
        <v>4410</v>
      </c>
      <c r="D823" s="9" t="s">
        <v>38</v>
      </c>
      <c r="E823" s="142">
        <v>1500</v>
      </c>
      <c r="F823" s="72"/>
      <c r="G823" s="46">
        <f t="shared" si="22"/>
        <v>1500</v>
      </c>
    </row>
    <row r="824" spans="1:7" ht="12.75">
      <c r="A824" s="8"/>
      <c r="B824" s="10"/>
      <c r="C824" s="12">
        <v>4430</v>
      </c>
      <c r="D824" s="55" t="s">
        <v>39</v>
      </c>
      <c r="E824" s="142">
        <v>2000</v>
      </c>
      <c r="F824" s="72"/>
      <c r="G824" s="46">
        <f t="shared" si="22"/>
        <v>2000</v>
      </c>
    </row>
    <row r="825" spans="1:7" ht="12.75">
      <c r="A825" s="8"/>
      <c r="B825" s="10"/>
      <c r="C825" s="12">
        <v>4440</v>
      </c>
      <c r="D825" s="55" t="s">
        <v>40</v>
      </c>
      <c r="E825" s="142">
        <v>6165</v>
      </c>
      <c r="F825" s="72"/>
      <c r="G825" s="46">
        <f t="shared" si="22"/>
        <v>6165</v>
      </c>
    </row>
    <row r="826" spans="1:7" ht="12.75">
      <c r="A826" s="8"/>
      <c r="B826" s="10"/>
      <c r="C826" s="12">
        <v>4700</v>
      </c>
      <c r="D826" s="9" t="s">
        <v>302</v>
      </c>
      <c r="E826" s="142">
        <v>3000</v>
      </c>
      <c r="F826" s="72"/>
      <c r="G826" s="46">
        <f t="shared" si="22"/>
        <v>3000</v>
      </c>
    </row>
    <row r="827" spans="1:7" ht="12.75">
      <c r="A827" s="8"/>
      <c r="B827" s="10"/>
      <c r="C827" s="12">
        <v>4740</v>
      </c>
      <c r="D827" s="9" t="s">
        <v>292</v>
      </c>
      <c r="E827" s="142">
        <v>500</v>
      </c>
      <c r="F827" s="72"/>
      <c r="G827" s="46">
        <f t="shared" si="22"/>
        <v>500</v>
      </c>
    </row>
    <row r="828" spans="1:7" ht="13.5" thickBot="1">
      <c r="A828" s="15"/>
      <c r="B828" s="17"/>
      <c r="C828" s="17">
        <v>4750</v>
      </c>
      <c r="D828" s="16" t="s">
        <v>365</v>
      </c>
      <c r="E828" s="148">
        <v>500</v>
      </c>
      <c r="F828" s="197"/>
      <c r="G828" s="45">
        <f t="shared" si="22"/>
        <v>500</v>
      </c>
    </row>
    <row r="829" spans="1:7" ht="12.75">
      <c r="A829" s="57"/>
      <c r="B829" s="57"/>
      <c r="C829" s="57"/>
      <c r="D829" s="57"/>
      <c r="G829" s="1"/>
    </row>
    <row r="830" spans="1:7" ht="12.75">
      <c r="A830" s="57"/>
      <c r="B830" s="57"/>
      <c r="C830" s="57"/>
      <c r="D830" s="57"/>
      <c r="G830" s="1"/>
    </row>
    <row r="831" spans="1:7" ht="12.75">
      <c r="A831" s="57"/>
      <c r="B831" s="57"/>
      <c r="C831" s="57"/>
      <c r="D831" s="57"/>
      <c r="G831" s="1"/>
    </row>
    <row r="832" spans="1:7" ht="12.75">
      <c r="A832" s="57"/>
      <c r="B832" s="64"/>
      <c r="C832" s="57"/>
      <c r="D832" s="57"/>
      <c r="E832" s="480" t="s">
        <v>226</v>
      </c>
      <c r="F832" s="480"/>
      <c r="G832" s="480"/>
    </row>
    <row r="833" spans="1:7" ht="12.75">
      <c r="A833" s="482" t="s">
        <v>90</v>
      </c>
      <c r="B833" s="482"/>
      <c r="C833" s="482"/>
      <c r="D833" s="482"/>
      <c r="E833" s="482"/>
      <c r="F833" s="482"/>
      <c r="G833" s="482"/>
    </row>
    <row r="834" spans="1:7" ht="13.5" thickBot="1">
      <c r="A834" s="481" t="s">
        <v>7</v>
      </c>
      <c r="B834" s="481"/>
      <c r="C834" s="481"/>
      <c r="D834" s="481"/>
      <c r="E834" s="481"/>
      <c r="F834" s="481"/>
      <c r="G834" s="481"/>
    </row>
    <row r="835" spans="1:7" ht="12.75">
      <c r="A835" s="54"/>
      <c r="B835" s="9"/>
      <c r="C835" s="9"/>
      <c r="D835" s="9"/>
      <c r="E835" s="189" t="s">
        <v>8</v>
      </c>
      <c r="F835" s="189"/>
      <c r="G835" s="7" t="s">
        <v>8</v>
      </c>
    </row>
    <row r="836" spans="1:7" ht="12.75">
      <c r="A836" s="8" t="s">
        <v>9</v>
      </c>
      <c r="B836" s="9" t="s">
        <v>10</v>
      </c>
      <c r="C836" s="10" t="s">
        <v>11</v>
      </c>
      <c r="D836" s="10" t="s">
        <v>12</v>
      </c>
      <c r="E836" s="190" t="s">
        <v>373</v>
      </c>
      <c r="F836" s="190" t="s">
        <v>13</v>
      </c>
      <c r="G836" s="14" t="s">
        <v>373</v>
      </c>
    </row>
    <row r="837" spans="1:7" ht="13.5" thickBot="1">
      <c r="A837" s="15"/>
      <c r="B837" s="16"/>
      <c r="C837" s="17"/>
      <c r="D837" s="17"/>
      <c r="E837" s="21"/>
      <c r="F837" s="21"/>
      <c r="G837" s="20" t="s">
        <v>14</v>
      </c>
    </row>
    <row r="838" spans="1:7" ht="13.5" thickBot="1">
      <c r="A838" s="15">
        <v>1</v>
      </c>
      <c r="B838" s="17">
        <v>2</v>
      </c>
      <c r="C838" s="17">
        <v>3</v>
      </c>
      <c r="D838" s="17">
        <v>4</v>
      </c>
      <c r="E838" s="110">
        <v>5</v>
      </c>
      <c r="F838" s="85">
        <v>6</v>
      </c>
      <c r="G838" s="77">
        <v>7</v>
      </c>
    </row>
    <row r="839" spans="1:7" ht="13.5" thickBot="1">
      <c r="A839" s="8"/>
      <c r="B839" s="10"/>
      <c r="C839" s="10"/>
      <c r="D839" s="27" t="s">
        <v>59</v>
      </c>
      <c r="E839" s="160">
        <f>E841+E846+E850</f>
        <v>1550050</v>
      </c>
      <c r="F839" s="194">
        <f>F841+F846+F850</f>
        <v>-2805</v>
      </c>
      <c r="G839" s="42">
        <f>F839+E839</f>
        <v>1547245</v>
      </c>
    </row>
    <row r="840" spans="1:7" ht="12.75">
      <c r="A840" s="8"/>
      <c r="B840" s="10"/>
      <c r="C840" s="10"/>
      <c r="D840" s="52" t="s">
        <v>16</v>
      </c>
      <c r="E840" s="56"/>
      <c r="F840" s="72"/>
      <c r="G840" s="46"/>
    </row>
    <row r="841" spans="1:7" ht="13.5" thickBot="1">
      <c r="A841" s="31">
        <v>700</v>
      </c>
      <c r="B841" s="27"/>
      <c r="C841" s="27"/>
      <c r="D841" s="28" t="s">
        <v>20</v>
      </c>
      <c r="E841" s="160">
        <f>E842</f>
        <v>2056</v>
      </c>
      <c r="F841" s="194">
        <f>F842</f>
        <v>0</v>
      </c>
      <c r="G841" s="42">
        <f>F841+E841</f>
        <v>2056</v>
      </c>
    </row>
    <row r="842" spans="1:7" ht="13.5" thickBot="1">
      <c r="A842" s="8"/>
      <c r="B842" s="32">
        <v>70005</v>
      </c>
      <c r="C842" s="32"/>
      <c r="D842" s="33" t="s">
        <v>21</v>
      </c>
      <c r="E842" s="154">
        <f>E843</f>
        <v>2056</v>
      </c>
      <c r="F842" s="195">
        <f>F843</f>
        <v>0</v>
      </c>
      <c r="G842" s="44">
        <f>F842+E842</f>
        <v>2056</v>
      </c>
    </row>
    <row r="843" spans="1:7" ht="12.75">
      <c r="A843" s="8"/>
      <c r="B843" s="10"/>
      <c r="C843" s="37" t="s">
        <v>191</v>
      </c>
      <c r="D843" s="9" t="s">
        <v>22</v>
      </c>
      <c r="E843" s="56">
        <v>2056</v>
      </c>
      <c r="F843" s="72"/>
      <c r="G843" s="46"/>
    </row>
    <row r="844" spans="1:7" ht="12.75">
      <c r="A844" s="8"/>
      <c r="B844" s="10"/>
      <c r="C844" s="37"/>
      <c r="D844" s="9" t="s">
        <v>23</v>
      </c>
      <c r="E844" s="56"/>
      <c r="F844" s="72"/>
      <c r="G844" s="46">
        <f>F844+E844</f>
        <v>0</v>
      </c>
    </row>
    <row r="845" spans="1:7" ht="12.75">
      <c r="A845" s="8"/>
      <c r="B845" s="10"/>
      <c r="C845" s="37"/>
      <c r="D845" s="52"/>
      <c r="E845" s="56"/>
      <c r="F845" s="72"/>
      <c r="G845" s="46"/>
    </row>
    <row r="846" spans="1:7" ht="13.5" thickBot="1">
      <c r="A846" s="31">
        <v>758</v>
      </c>
      <c r="B846" s="27"/>
      <c r="C846" s="68"/>
      <c r="D846" s="78" t="s">
        <v>24</v>
      </c>
      <c r="E846" s="160">
        <f>E847</f>
        <v>1000</v>
      </c>
      <c r="F846" s="194">
        <f>F847</f>
        <v>300</v>
      </c>
      <c r="G846" s="42">
        <f>F846+E846</f>
        <v>1300</v>
      </c>
    </row>
    <row r="847" spans="1:7" ht="13.5" thickBot="1">
      <c r="A847" s="8"/>
      <c r="B847" s="17">
        <v>75814</v>
      </c>
      <c r="C847" s="155"/>
      <c r="D847" s="16" t="s">
        <v>25</v>
      </c>
      <c r="E847" s="154">
        <f>E848</f>
        <v>1000</v>
      </c>
      <c r="F847" s="196">
        <f>F848</f>
        <v>300</v>
      </c>
      <c r="G847" s="45">
        <f>F847+E847</f>
        <v>1300</v>
      </c>
    </row>
    <row r="848" spans="1:7" ht="12.75">
      <c r="A848" s="8"/>
      <c r="B848" s="10"/>
      <c r="C848" s="37" t="s">
        <v>192</v>
      </c>
      <c r="D848" s="9" t="s">
        <v>26</v>
      </c>
      <c r="E848" s="56">
        <v>1000</v>
      </c>
      <c r="F848" s="72">
        <v>300</v>
      </c>
      <c r="G848" s="46">
        <f>F848+E848</f>
        <v>1300</v>
      </c>
    </row>
    <row r="849" spans="1:7" ht="12.75">
      <c r="A849" s="8"/>
      <c r="B849" s="10"/>
      <c r="C849" s="37"/>
      <c r="D849" s="9"/>
      <c r="E849" s="56"/>
      <c r="F849" s="72"/>
      <c r="G849" s="46"/>
    </row>
    <row r="850" spans="1:7" ht="13.5" thickBot="1">
      <c r="A850" s="31">
        <v>852</v>
      </c>
      <c r="B850" s="27"/>
      <c r="C850" s="27"/>
      <c r="D850" s="28" t="s">
        <v>186</v>
      </c>
      <c r="E850" s="160">
        <f>E851+E855</f>
        <v>1546994</v>
      </c>
      <c r="F850" s="194">
        <f>F851+F855</f>
        <v>-3105</v>
      </c>
      <c r="G850" s="42">
        <f>F850+E850</f>
        <v>1543889</v>
      </c>
    </row>
    <row r="851" spans="1:7" ht="13.5" thickBot="1">
      <c r="A851" s="8"/>
      <c r="B851" s="32">
        <v>85202</v>
      </c>
      <c r="C851" s="32"/>
      <c r="D851" s="33" t="s">
        <v>85</v>
      </c>
      <c r="E851" s="154">
        <f>SUM(E852:E853)</f>
        <v>1537661</v>
      </c>
      <c r="F851" s="154">
        <f>SUM(F852:F853)</f>
        <v>3200</v>
      </c>
      <c r="G851" s="45">
        <f>F851+E851</f>
        <v>1540861</v>
      </c>
    </row>
    <row r="852" spans="1:7" ht="12.75">
      <c r="A852" s="8"/>
      <c r="B852" s="10"/>
      <c r="C852" s="37" t="s">
        <v>193</v>
      </c>
      <c r="D852" s="9" t="s">
        <v>49</v>
      </c>
      <c r="E852" s="56">
        <v>1418680</v>
      </c>
      <c r="F852" s="72">
        <v>3200</v>
      </c>
      <c r="G852" s="46">
        <f>F852+E852</f>
        <v>1421880</v>
      </c>
    </row>
    <row r="853" spans="1:7" ht="12.75">
      <c r="A853" s="8"/>
      <c r="B853" s="10"/>
      <c r="C853" s="37" t="s">
        <v>190</v>
      </c>
      <c r="D853" s="9" t="s">
        <v>19</v>
      </c>
      <c r="E853" s="56">
        <v>118981</v>
      </c>
      <c r="F853" s="72"/>
      <c r="G853" s="46">
        <f>F853+E853</f>
        <v>118981</v>
      </c>
    </row>
    <row r="854" spans="1:7" ht="12.75">
      <c r="A854" s="8"/>
      <c r="B854" s="10"/>
      <c r="C854" s="37"/>
      <c r="D854" s="9"/>
      <c r="E854" s="56"/>
      <c r="F854" s="72"/>
      <c r="G854" s="46"/>
    </row>
    <row r="855" spans="1:7" ht="13.5" thickBot="1">
      <c r="A855" s="8"/>
      <c r="B855" s="17">
        <v>85220</v>
      </c>
      <c r="C855" s="75"/>
      <c r="D855" s="16" t="s">
        <v>188</v>
      </c>
      <c r="E855" s="148">
        <f>E856</f>
        <v>9333</v>
      </c>
      <c r="F855" s="196">
        <f>F856</f>
        <v>-6305</v>
      </c>
      <c r="G855" s="45">
        <f>F855+E855</f>
        <v>3028</v>
      </c>
    </row>
    <row r="856" spans="1:7" ht="12.75">
      <c r="A856" s="8"/>
      <c r="B856" s="10"/>
      <c r="C856" s="37" t="s">
        <v>193</v>
      </c>
      <c r="D856" s="9" t="s">
        <v>49</v>
      </c>
      <c r="E856" s="56">
        <v>9333</v>
      </c>
      <c r="F856" s="72">
        <v>-6305</v>
      </c>
      <c r="G856" s="46">
        <f>F856+E856</f>
        <v>3028</v>
      </c>
    </row>
    <row r="857" spans="1:7" ht="12.75">
      <c r="A857" s="8"/>
      <c r="B857" s="10"/>
      <c r="C857" s="37"/>
      <c r="D857" s="9"/>
      <c r="E857" s="56"/>
      <c r="F857" s="72"/>
      <c r="G857" s="46"/>
    </row>
    <row r="858" spans="1:8" ht="13.5" thickBot="1">
      <c r="A858" s="8"/>
      <c r="B858" s="10"/>
      <c r="C858" s="10"/>
      <c r="D858" s="27" t="s">
        <v>50</v>
      </c>
      <c r="E858" s="160">
        <f>E860</f>
        <v>2549925</v>
      </c>
      <c r="F858" s="194">
        <f>F860</f>
        <v>17195</v>
      </c>
      <c r="G858" s="42">
        <f>F858+E858</f>
        <v>2567120</v>
      </c>
      <c r="H858" s="43"/>
    </row>
    <row r="859" spans="1:7" ht="12.75">
      <c r="A859" s="8"/>
      <c r="B859" s="10"/>
      <c r="C859" s="10"/>
      <c r="D859" s="52" t="s">
        <v>16</v>
      </c>
      <c r="E859" s="56"/>
      <c r="F859" s="72"/>
      <c r="G859" s="46"/>
    </row>
    <row r="860" spans="1:7" ht="13.5" thickBot="1">
      <c r="A860" s="31">
        <v>852</v>
      </c>
      <c r="B860" s="27"/>
      <c r="C860" s="27"/>
      <c r="D860" s="28" t="s">
        <v>186</v>
      </c>
      <c r="E860" s="160">
        <f>E861+E887</f>
        <v>2549925</v>
      </c>
      <c r="F860" s="194">
        <f>F861+F887</f>
        <v>17195</v>
      </c>
      <c r="G860" s="42">
        <f aca="true" t="shared" si="23" ref="G860:G883">F860+E860</f>
        <v>2567120</v>
      </c>
    </row>
    <row r="861" spans="1:7" ht="13.5" thickBot="1">
      <c r="A861" s="8"/>
      <c r="B861" s="17">
        <v>85202</v>
      </c>
      <c r="C861" s="17"/>
      <c r="D861" s="16" t="s">
        <v>85</v>
      </c>
      <c r="E861" s="154">
        <f>SUM(E862:E884)</f>
        <v>2540592</v>
      </c>
      <c r="F861" s="195">
        <f>SUM(F862:F884)</f>
        <v>23500</v>
      </c>
      <c r="G861" s="44">
        <f t="shared" si="23"/>
        <v>2564092</v>
      </c>
    </row>
    <row r="862" spans="1:7" ht="12.75">
      <c r="A862" s="8"/>
      <c r="B862" s="10"/>
      <c r="C862" s="10">
        <v>3020</v>
      </c>
      <c r="D862" s="9" t="s">
        <v>28</v>
      </c>
      <c r="E862" s="56">
        <v>15000</v>
      </c>
      <c r="F862" s="72"/>
      <c r="G862" s="46">
        <f t="shared" si="23"/>
        <v>15000</v>
      </c>
    </row>
    <row r="863" spans="1:7" ht="12.75">
      <c r="A863" s="8"/>
      <c r="B863" s="10"/>
      <c r="C863" s="10">
        <v>4010</v>
      </c>
      <c r="D863" s="9" t="s">
        <v>29</v>
      </c>
      <c r="E863" s="56">
        <v>1212099</v>
      </c>
      <c r="F863" s="72">
        <v>4100</v>
      </c>
      <c r="G863" s="46">
        <f t="shared" si="23"/>
        <v>1216199</v>
      </c>
    </row>
    <row r="864" spans="1:7" ht="12.75">
      <c r="A864" s="8"/>
      <c r="B864" s="10"/>
      <c r="C864" s="10">
        <v>4040</v>
      </c>
      <c r="D864" s="9" t="s">
        <v>30</v>
      </c>
      <c r="E864" s="56">
        <v>92232</v>
      </c>
      <c r="F864" s="72">
        <v>-4100</v>
      </c>
      <c r="G864" s="46">
        <f t="shared" si="23"/>
        <v>88132</v>
      </c>
    </row>
    <row r="865" spans="1:7" ht="12.75">
      <c r="A865" s="8"/>
      <c r="B865" s="10"/>
      <c r="C865" s="10">
        <v>4110</v>
      </c>
      <c r="D865" s="9" t="s">
        <v>31</v>
      </c>
      <c r="E865" s="56">
        <v>205268</v>
      </c>
      <c r="F865" s="72">
        <v>645</v>
      </c>
      <c r="G865" s="46">
        <f t="shared" si="23"/>
        <v>205913</v>
      </c>
    </row>
    <row r="866" spans="1:7" ht="12.75">
      <c r="A866" s="8"/>
      <c r="B866" s="10"/>
      <c r="C866" s="10">
        <v>4120</v>
      </c>
      <c r="D866" s="9" t="s">
        <v>32</v>
      </c>
      <c r="E866" s="56">
        <v>31974</v>
      </c>
      <c r="F866" s="72">
        <v>100</v>
      </c>
      <c r="G866" s="46">
        <f t="shared" si="23"/>
        <v>32074</v>
      </c>
    </row>
    <row r="867" spans="1:7" ht="12.75">
      <c r="A867" s="8"/>
      <c r="B867" s="10"/>
      <c r="C867" s="10">
        <v>4210</v>
      </c>
      <c r="D867" s="9" t="s">
        <v>33</v>
      </c>
      <c r="E867" s="56">
        <v>325522</v>
      </c>
      <c r="F867" s="72">
        <f>20000-38290-745+1392</f>
        <v>-17643</v>
      </c>
      <c r="G867" s="46">
        <f t="shared" si="23"/>
        <v>307879</v>
      </c>
    </row>
    <row r="868" spans="1:7" ht="12.75">
      <c r="A868" s="8"/>
      <c r="B868" s="10"/>
      <c r="C868" s="10">
        <v>4220</v>
      </c>
      <c r="D868" s="9" t="s">
        <v>67</v>
      </c>
      <c r="E868" s="56">
        <v>282332</v>
      </c>
      <c r="F868" s="72"/>
      <c r="G868" s="46">
        <f t="shared" si="23"/>
        <v>282332</v>
      </c>
    </row>
    <row r="869" spans="1:7" ht="12.75">
      <c r="A869" s="8"/>
      <c r="B869" s="10"/>
      <c r="C869" s="10">
        <v>4230</v>
      </c>
      <c r="D869" s="9" t="s">
        <v>86</v>
      </c>
      <c r="E869" s="56">
        <v>25000</v>
      </c>
      <c r="F869" s="72"/>
      <c r="G869" s="46">
        <f t="shared" si="23"/>
        <v>25000</v>
      </c>
    </row>
    <row r="870" spans="1:7" ht="12.75">
      <c r="A870" s="8"/>
      <c r="B870" s="10"/>
      <c r="C870" s="10">
        <v>4260</v>
      </c>
      <c r="D870" s="9" t="s">
        <v>34</v>
      </c>
      <c r="E870" s="56">
        <v>90200</v>
      </c>
      <c r="F870" s="72"/>
      <c r="G870" s="46">
        <f t="shared" si="23"/>
        <v>90200</v>
      </c>
    </row>
    <row r="871" spans="1:7" ht="12.75">
      <c r="A871" s="8"/>
      <c r="B871" s="10"/>
      <c r="C871" s="10">
        <v>4270</v>
      </c>
      <c r="D871" s="9" t="s">
        <v>35</v>
      </c>
      <c r="E871" s="56">
        <v>90943</v>
      </c>
      <c r="F871" s="72"/>
      <c r="G871" s="46">
        <f t="shared" si="23"/>
        <v>90943</v>
      </c>
    </row>
    <row r="872" spans="1:7" ht="12.75">
      <c r="A872" s="8"/>
      <c r="B872" s="10"/>
      <c r="C872" s="10">
        <v>4280</v>
      </c>
      <c r="D872" s="9" t="s">
        <v>36</v>
      </c>
      <c r="E872" s="56">
        <v>1000</v>
      </c>
      <c r="F872" s="72"/>
      <c r="G872" s="46">
        <f t="shared" si="23"/>
        <v>1000</v>
      </c>
    </row>
    <row r="873" spans="1:7" ht="12.75">
      <c r="A873" s="8"/>
      <c r="B873" s="10"/>
      <c r="C873" s="10">
        <v>4300</v>
      </c>
      <c r="D873" s="9" t="s">
        <v>37</v>
      </c>
      <c r="E873" s="56">
        <v>55492</v>
      </c>
      <c r="F873" s="72">
        <v>1578</v>
      </c>
      <c r="G873" s="46">
        <f t="shared" si="23"/>
        <v>57070</v>
      </c>
    </row>
    <row r="874" spans="1:7" ht="12.75">
      <c r="A874" s="8"/>
      <c r="B874" s="10"/>
      <c r="C874" s="10">
        <v>4350</v>
      </c>
      <c r="D874" s="9" t="s">
        <v>283</v>
      </c>
      <c r="E874" s="56">
        <v>1000</v>
      </c>
      <c r="F874" s="72"/>
      <c r="G874" s="46">
        <f t="shared" si="23"/>
        <v>1000</v>
      </c>
    </row>
    <row r="875" spans="1:7" ht="12.75">
      <c r="A875" s="8"/>
      <c r="B875" s="10"/>
      <c r="C875" s="10">
        <v>4370</v>
      </c>
      <c r="D875" s="9" t="s">
        <v>300</v>
      </c>
      <c r="E875" s="56">
        <v>10000</v>
      </c>
      <c r="F875" s="72">
        <v>52</v>
      </c>
      <c r="G875" s="46">
        <f t="shared" si="23"/>
        <v>10052</v>
      </c>
    </row>
    <row r="876" spans="1:7" ht="12.75">
      <c r="A876" s="8"/>
      <c r="B876" s="10"/>
      <c r="C876" s="10">
        <v>4410</v>
      </c>
      <c r="D876" s="9" t="s">
        <v>38</v>
      </c>
      <c r="E876" s="56">
        <v>5000</v>
      </c>
      <c r="F876" s="72">
        <v>478</v>
      </c>
      <c r="G876" s="46">
        <f t="shared" si="23"/>
        <v>5478</v>
      </c>
    </row>
    <row r="877" spans="1:7" ht="12.75">
      <c r="A877" s="8"/>
      <c r="B877" s="10"/>
      <c r="C877" s="10">
        <v>4420</v>
      </c>
      <c r="D877" s="9" t="s">
        <v>91</v>
      </c>
      <c r="E877" s="56">
        <v>0</v>
      </c>
      <c r="F877" s="72"/>
      <c r="G877" s="46">
        <f t="shared" si="23"/>
        <v>0</v>
      </c>
    </row>
    <row r="878" spans="1:7" ht="12.75">
      <c r="A878" s="8"/>
      <c r="B878" s="10"/>
      <c r="C878" s="12">
        <v>4430</v>
      </c>
      <c r="D878" s="55" t="s">
        <v>39</v>
      </c>
      <c r="E878" s="56">
        <v>25000</v>
      </c>
      <c r="F878" s="72"/>
      <c r="G878" s="46">
        <f t="shared" si="23"/>
        <v>25000</v>
      </c>
    </row>
    <row r="879" spans="1:7" ht="12.75">
      <c r="A879" s="8"/>
      <c r="B879" s="10"/>
      <c r="C879" s="12">
        <v>4440</v>
      </c>
      <c r="D879" s="55" t="s">
        <v>40</v>
      </c>
      <c r="E879" s="56">
        <v>55530</v>
      </c>
      <c r="F879" s="72"/>
      <c r="G879" s="46">
        <f t="shared" si="23"/>
        <v>55530</v>
      </c>
    </row>
    <row r="880" spans="1:7" ht="12.75">
      <c r="A880" s="8"/>
      <c r="B880" s="10"/>
      <c r="C880" s="12">
        <v>4480</v>
      </c>
      <c r="D880" s="55" t="s">
        <v>41</v>
      </c>
      <c r="E880" s="56">
        <v>10000</v>
      </c>
      <c r="F880" s="72"/>
      <c r="G880" s="46">
        <f t="shared" si="23"/>
        <v>10000</v>
      </c>
    </row>
    <row r="881" spans="1:7" ht="12.75">
      <c r="A881" s="8"/>
      <c r="B881" s="10"/>
      <c r="C881" s="12">
        <v>4700</v>
      </c>
      <c r="D881" s="9" t="s">
        <v>302</v>
      </c>
      <c r="E881" s="56">
        <v>3000</v>
      </c>
      <c r="F881" s="72"/>
      <c r="G881" s="46">
        <f t="shared" si="23"/>
        <v>3000</v>
      </c>
    </row>
    <row r="882" spans="1:7" ht="12.75">
      <c r="A882" s="8"/>
      <c r="B882" s="10"/>
      <c r="C882" s="12">
        <v>4740</v>
      </c>
      <c r="D882" s="9" t="s">
        <v>292</v>
      </c>
      <c r="E882" s="56">
        <v>1000</v>
      </c>
      <c r="F882" s="72"/>
      <c r="G882" s="46">
        <f t="shared" si="23"/>
        <v>1000</v>
      </c>
    </row>
    <row r="883" spans="1:7" ht="12.75">
      <c r="A883" s="8"/>
      <c r="B883" s="10"/>
      <c r="C883" s="12">
        <v>4750</v>
      </c>
      <c r="D883" s="55" t="s">
        <v>304</v>
      </c>
      <c r="E883" s="56">
        <v>3000</v>
      </c>
      <c r="F883" s="72"/>
      <c r="G883" s="46">
        <f t="shared" si="23"/>
        <v>3000</v>
      </c>
    </row>
    <row r="884" spans="1:7" ht="12.75">
      <c r="A884" s="8"/>
      <c r="B884" s="10"/>
      <c r="C884" s="12">
        <v>6060</v>
      </c>
      <c r="D884" s="55" t="s">
        <v>225</v>
      </c>
      <c r="E884" s="56">
        <v>0</v>
      </c>
      <c r="F884" s="72">
        <v>38290</v>
      </c>
      <c r="G884" s="46">
        <f>F884+E884</f>
        <v>38290</v>
      </c>
    </row>
    <row r="885" spans="1:7" ht="12.75">
      <c r="A885" s="8"/>
      <c r="B885" s="10"/>
      <c r="C885" s="10"/>
      <c r="D885" s="9"/>
      <c r="E885" s="56"/>
      <c r="F885" s="72"/>
      <c r="G885" s="46"/>
    </row>
    <row r="886" spans="1:7" ht="12.75">
      <c r="A886" s="8"/>
      <c r="B886" s="10">
        <v>85220</v>
      </c>
      <c r="C886" s="10"/>
      <c r="D886" s="9" t="s">
        <v>92</v>
      </c>
      <c r="E886" s="56"/>
      <c r="G886" s="46"/>
    </row>
    <row r="887" spans="1:7" ht="13.5" thickBot="1">
      <c r="A887" s="8"/>
      <c r="B887" s="17"/>
      <c r="C887" s="17"/>
      <c r="D887" s="16" t="s">
        <v>93</v>
      </c>
      <c r="E887" s="148">
        <f>SUM(E888:E894)</f>
        <v>9333</v>
      </c>
      <c r="F887" s="196">
        <f>SUM(F888:F894)</f>
        <v>-6305</v>
      </c>
      <c r="G887" s="45">
        <f aca="true" t="shared" si="24" ref="G887:G894">F887+E887</f>
        <v>3028</v>
      </c>
    </row>
    <row r="888" spans="1:7" ht="12.75">
      <c r="A888" s="8"/>
      <c r="B888" s="10"/>
      <c r="C888" s="10">
        <v>4210</v>
      </c>
      <c r="D888" s="9" t="s">
        <v>33</v>
      </c>
      <c r="E888" s="56">
        <v>1459</v>
      </c>
      <c r="F888" s="72">
        <v>-347</v>
      </c>
      <c r="G888" s="46">
        <f t="shared" si="24"/>
        <v>1112</v>
      </c>
    </row>
    <row r="889" spans="1:7" ht="12.75">
      <c r="A889" s="8"/>
      <c r="B889" s="10"/>
      <c r="C889" s="10">
        <v>4220</v>
      </c>
      <c r="D889" s="9" t="s">
        <v>67</v>
      </c>
      <c r="E889" s="56">
        <v>5096</v>
      </c>
      <c r="F889" s="72">
        <v>-4074</v>
      </c>
      <c r="G889" s="46">
        <f t="shared" si="24"/>
        <v>1022</v>
      </c>
    </row>
    <row r="890" spans="1:7" ht="12.75">
      <c r="A890" s="8"/>
      <c r="B890" s="10"/>
      <c r="C890" s="10">
        <v>4230</v>
      </c>
      <c r="D890" s="9" t="s">
        <v>86</v>
      </c>
      <c r="E890" s="56">
        <v>0</v>
      </c>
      <c r="F890" s="72"/>
      <c r="G890" s="46">
        <f t="shared" si="24"/>
        <v>0</v>
      </c>
    </row>
    <row r="891" spans="1:7" ht="12.75">
      <c r="A891" s="8"/>
      <c r="B891" s="10"/>
      <c r="C891" s="10">
        <v>4260</v>
      </c>
      <c r="D891" s="9" t="s">
        <v>34</v>
      </c>
      <c r="E891" s="56">
        <v>2268</v>
      </c>
      <c r="F891" s="72">
        <v>-1548</v>
      </c>
      <c r="G891" s="46">
        <f t="shared" si="24"/>
        <v>720</v>
      </c>
    </row>
    <row r="892" spans="1:7" ht="12.75">
      <c r="A892" s="8"/>
      <c r="B892" s="10"/>
      <c r="C892" s="10">
        <v>4270</v>
      </c>
      <c r="D892" s="9" t="s">
        <v>35</v>
      </c>
      <c r="E892" s="56">
        <v>0</v>
      </c>
      <c r="F892" s="72"/>
      <c r="G892" s="46">
        <f t="shared" si="24"/>
        <v>0</v>
      </c>
    </row>
    <row r="893" spans="1:7" ht="12.75">
      <c r="A893" s="8"/>
      <c r="B893" s="10"/>
      <c r="C893" s="10">
        <v>4300</v>
      </c>
      <c r="D893" s="9" t="s">
        <v>37</v>
      </c>
      <c r="E893" s="56">
        <v>360</v>
      </c>
      <c r="F893" s="72">
        <v>-336</v>
      </c>
      <c r="G893" s="46">
        <f t="shared" si="24"/>
        <v>24</v>
      </c>
    </row>
    <row r="894" spans="1:7" ht="12.75">
      <c r="A894" s="8"/>
      <c r="B894" s="10"/>
      <c r="C894" s="10">
        <v>4360</v>
      </c>
      <c r="D894" s="9" t="s">
        <v>284</v>
      </c>
      <c r="E894" s="56">
        <v>150</v>
      </c>
      <c r="F894" s="72"/>
      <c r="G894" s="46">
        <f t="shared" si="24"/>
        <v>150</v>
      </c>
    </row>
    <row r="895" spans="1:7" ht="13.5" thickBot="1">
      <c r="A895" s="15"/>
      <c r="B895" s="17"/>
      <c r="C895" s="17"/>
      <c r="D895" s="16"/>
      <c r="E895" s="148"/>
      <c r="F895" s="149"/>
      <c r="G895" s="45"/>
    </row>
    <row r="896" spans="1:7" ht="12.75">
      <c r="A896" s="57"/>
      <c r="B896" s="57"/>
      <c r="C896" s="57"/>
      <c r="D896" s="57"/>
      <c r="G896" s="1"/>
    </row>
    <row r="897" spans="1:7" ht="12.75">
      <c r="A897" s="57"/>
      <c r="B897" s="64"/>
      <c r="C897" s="57"/>
      <c r="D897" s="57"/>
      <c r="E897" s="480" t="s">
        <v>226</v>
      </c>
      <c r="F897" s="480"/>
      <c r="G897" s="480"/>
    </row>
    <row r="898" spans="1:7" ht="12.75">
      <c r="A898" s="482" t="s">
        <v>94</v>
      </c>
      <c r="B898" s="482"/>
      <c r="C898" s="482"/>
      <c r="D898" s="482"/>
      <c r="E898" s="482"/>
      <c r="F898" s="482"/>
      <c r="G898" s="482"/>
    </row>
    <row r="899" spans="1:7" ht="12.75" customHeight="1" hidden="1">
      <c r="A899" s="483" t="s">
        <v>5</v>
      </c>
      <c r="B899" s="483"/>
      <c r="C899" s="483"/>
      <c r="D899" s="483"/>
      <c r="E899" s="483"/>
      <c r="F899" s="483"/>
      <c r="G899" s="483"/>
    </row>
    <row r="900" spans="1:7" ht="12.75" customHeight="1" hidden="1">
      <c r="A900" s="483" t="s">
        <v>6</v>
      </c>
      <c r="B900" s="483"/>
      <c r="C900" s="483"/>
      <c r="D900" s="483"/>
      <c r="E900" s="483"/>
      <c r="F900" s="483"/>
      <c r="G900" s="483"/>
    </row>
    <row r="901" spans="1:7" ht="13.5" thickBot="1">
      <c r="A901" s="481" t="s">
        <v>7</v>
      </c>
      <c r="B901" s="481"/>
      <c r="C901" s="481"/>
      <c r="D901" s="481"/>
      <c r="E901" s="481"/>
      <c r="F901" s="481"/>
      <c r="G901" s="481"/>
    </row>
    <row r="902" spans="1:7" ht="12.75">
      <c r="A902" s="54"/>
      <c r="B902" s="9"/>
      <c r="C902" s="9"/>
      <c r="D902" s="9"/>
      <c r="E902" s="189" t="s">
        <v>8</v>
      </c>
      <c r="F902" s="189"/>
      <c r="G902" s="7" t="s">
        <v>8</v>
      </c>
    </row>
    <row r="903" spans="1:7" ht="12.75">
      <c r="A903" s="8" t="s">
        <v>9</v>
      </c>
      <c r="B903" s="9" t="s">
        <v>10</v>
      </c>
      <c r="C903" s="10" t="s">
        <v>11</v>
      </c>
      <c r="D903" s="10" t="s">
        <v>12</v>
      </c>
      <c r="E903" s="190" t="s">
        <v>373</v>
      </c>
      <c r="F903" s="190" t="s">
        <v>13</v>
      </c>
      <c r="G903" s="14" t="s">
        <v>373</v>
      </c>
    </row>
    <row r="904" spans="1:7" ht="13.5" thickBot="1">
      <c r="A904" s="15"/>
      <c r="B904" s="16"/>
      <c r="C904" s="17"/>
      <c r="D904" s="17"/>
      <c r="E904" s="21"/>
      <c r="F904" s="21"/>
      <c r="G904" s="20" t="s">
        <v>14</v>
      </c>
    </row>
    <row r="905" spans="1:7" ht="13.5" thickBot="1">
      <c r="A905" s="15">
        <v>1</v>
      </c>
      <c r="B905" s="17">
        <v>2</v>
      </c>
      <c r="C905" s="17">
        <v>3</v>
      </c>
      <c r="D905" s="17">
        <v>4</v>
      </c>
      <c r="E905" s="110">
        <v>5</v>
      </c>
      <c r="F905" s="85">
        <v>6</v>
      </c>
      <c r="G905" s="77">
        <v>7</v>
      </c>
    </row>
    <row r="906" spans="1:7" ht="12.75">
      <c r="A906" s="8"/>
      <c r="B906" s="10"/>
      <c r="C906" s="10"/>
      <c r="D906" s="10"/>
      <c r="E906" s="234"/>
      <c r="G906" s="60"/>
    </row>
    <row r="907" spans="1:7" ht="13.5" thickBot="1">
      <c r="A907" s="8"/>
      <c r="B907" s="10"/>
      <c r="C907" s="10"/>
      <c r="D907" s="27" t="s">
        <v>59</v>
      </c>
      <c r="E907" s="160">
        <f>E909+E913+E918</f>
        <v>57601</v>
      </c>
      <c r="F907" s="160">
        <f>F909+F913+F918</f>
        <v>0</v>
      </c>
      <c r="G907" s="160">
        <f>G909+G913+G918</f>
        <v>57601</v>
      </c>
    </row>
    <row r="908" spans="1:10" ht="12.75">
      <c r="A908" s="8"/>
      <c r="B908" s="10"/>
      <c r="C908" s="10"/>
      <c r="D908" s="52" t="s">
        <v>16</v>
      </c>
      <c r="E908" s="56"/>
      <c r="F908" s="72"/>
      <c r="G908" s="46"/>
      <c r="J908" s="1"/>
    </row>
    <row r="909" spans="1:7" ht="13.5" thickBot="1">
      <c r="A909" s="31">
        <v>758</v>
      </c>
      <c r="B909" s="27"/>
      <c r="C909" s="27"/>
      <c r="D909" s="78" t="s">
        <v>24</v>
      </c>
      <c r="E909" s="160">
        <f>E910</f>
        <v>600</v>
      </c>
      <c r="F909" s="194">
        <f>F910</f>
        <v>0</v>
      </c>
      <c r="G909" s="42">
        <f>F909+E909</f>
        <v>600</v>
      </c>
    </row>
    <row r="910" spans="1:7" ht="13.5" thickBot="1">
      <c r="A910" s="8"/>
      <c r="B910" s="17">
        <v>75814</v>
      </c>
      <c r="C910" s="16"/>
      <c r="D910" s="16" t="s">
        <v>25</v>
      </c>
      <c r="E910" s="154">
        <f>E911</f>
        <v>600</v>
      </c>
      <c r="F910" s="195">
        <f>F911</f>
        <v>0</v>
      </c>
      <c r="G910" s="44">
        <f>F910+E910</f>
        <v>600</v>
      </c>
    </row>
    <row r="911" spans="1:7" ht="12.75">
      <c r="A911" s="8"/>
      <c r="B911" s="10"/>
      <c r="C911" s="37" t="s">
        <v>192</v>
      </c>
      <c r="D911" s="9" t="s">
        <v>26</v>
      </c>
      <c r="E911" s="56">
        <v>600</v>
      </c>
      <c r="F911" s="72"/>
      <c r="G911" s="46">
        <f>F911+E911</f>
        <v>600</v>
      </c>
    </row>
    <row r="912" spans="1:7" ht="12.75">
      <c r="A912" s="8"/>
      <c r="B912" s="10"/>
      <c r="C912" s="10"/>
      <c r="D912" s="52"/>
      <c r="E912" s="56"/>
      <c r="F912" s="72"/>
      <c r="G912" s="46"/>
    </row>
    <row r="913" spans="1:7" ht="13.5" thickBot="1">
      <c r="A913" s="31">
        <v>852</v>
      </c>
      <c r="B913" s="28"/>
      <c r="C913" s="27"/>
      <c r="D913" s="28" t="s">
        <v>186</v>
      </c>
      <c r="E913" s="160">
        <f>+E915</f>
        <v>5000</v>
      </c>
      <c r="F913" s="160">
        <f>+F915</f>
        <v>0</v>
      </c>
      <c r="G913" s="160">
        <f>+G915</f>
        <v>5000</v>
      </c>
    </row>
    <row r="914" spans="1:7" ht="12.75">
      <c r="A914" s="8"/>
      <c r="B914" s="10"/>
      <c r="C914" s="37"/>
      <c r="D914" s="9"/>
      <c r="E914" s="56"/>
      <c r="F914" s="72"/>
      <c r="G914" s="46"/>
    </row>
    <row r="915" spans="1:7" ht="13.5" thickBot="1">
      <c r="A915" s="8"/>
      <c r="B915" s="17">
        <v>85218</v>
      </c>
      <c r="C915" s="17"/>
      <c r="D915" s="16" t="s">
        <v>97</v>
      </c>
      <c r="E915" s="148">
        <f>E916</f>
        <v>5000</v>
      </c>
      <c r="F915" s="196">
        <f>F916</f>
        <v>0</v>
      </c>
      <c r="G915" s="45">
        <f>F915+E915</f>
        <v>5000</v>
      </c>
    </row>
    <row r="916" spans="1:7" ht="12.75">
      <c r="A916" s="8"/>
      <c r="B916" s="10"/>
      <c r="C916" s="37" t="s">
        <v>190</v>
      </c>
      <c r="D916" s="9" t="s">
        <v>19</v>
      </c>
      <c r="E916" s="56">
        <v>5000</v>
      </c>
      <c r="F916" s="72"/>
      <c r="G916" s="46">
        <f>F916+E916</f>
        <v>5000</v>
      </c>
    </row>
    <row r="917" spans="1:7" ht="12.75">
      <c r="A917" s="8"/>
      <c r="B917" s="10"/>
      <c r="C917" s="37"/>
      <c r="D917" s="9"/>
      <c r="E917" s="56"/>
      <c r="F917" s="72"/>
      <c r="G917" s="46"/>
    </row>
    <row r="918" spans="1:7" ht="13.5" thickBot="1">
      <c r="A918" s="31">
        <v>853</v>
      </c>
      <c r="B918" s="27"/>
      <c r="C918" s="68"/>
      <c r="D918" s="28" t="s">
        <v>185</v>
      </c>
      <c r="E918" s="160">
        <f>E919</f>
        <v>52001</v>
      </c>
      <c r="F918" s="208">
        <f>F919</f>
        <v>0</v>
      </c>
      <c r="G918" s="42">
        <f>F918+E918</f>
        <v>52001</v>
      </c>
    </row>
    <row r="919" spans="1:7" ht="13.5" thickBot="1">
      <c r="A919" s="8"/>
      <c r="B919" s="17">
        <v>85324</v>
      </c>
      <c r="C919" s="19"/>
      <c r="D919" s="83" t="s">
        <v>98</v>
      </c>
      <c r="E919" s="148">
        <f>SUM(E920:E920)</f>
        <v>52001</v>
      </c>
      <c r="F919" s="196">
        <f>SUM(F920:F920)</f>
        <v>0</v>
      </c>
      <c r="G919" s="45">
        <f>F919+E919</f>
        <v>52001</v>
      </c>
    </row>
    <row r="920" spans="1:7" ht="12.75">
      <c r="A920" s="8"/>
      <c r="B920" s="10"/>
      <c r="C920" s="37" t="s">
        <v>190</v>
      </c>
      <c r="D920" s="9" t="s">
        <v>19</v>
      </c>
      <c r="E920" s="56">
        <v>52001</v>
      </c>
      <c r="F920" s="72"/>
      <c r="G920" s="46">
        <f>F920+E920</f>
        <v>52001</v>
      </c>
    </row>
    <row r="921" spans="1:7" ht="12.75">
      <c r="A921" s="8"/>
      <c r="B921" s="10"/>
      <c r="C921" s="37"/>
      <c r="D921" s="9"/>
      <c r="E921" s="56"/>
      <c r="F921" s="72"/>
      <c r="G921" s="46"/>
    </row>
    <row r="922" spans="1:9" ht="13.5" thickBot="1">
      <c r="A922" s="8"/>
      <c r="B922" s="10"/>
      <c r="C922" s="10"/>
      <c r="D922" s="28" t="s">
        <v>99</v>
      </c>
      <c r="E922" s="160">
        <f>E925+E932+E975</f>
        <v>3086031</v>
      </c>
      <c r="F922" s="160">
        <f>F925+F932+F975</f>
        <v>138556</v>
      </c>
      <c r="G922" s="160">
        <f>G925+G932+G975</f>
        <v>3224587</v>
      </c>
      <c r="H922" s="1"/>
      <c r="I922" s="1"/>
    </row>
    <row r="923" spans="1:7" ht="12.75">
      <c r="A923" s="8"/>
      <c r="B923" s="10"/>
      <c r="C923" s="10"/>
      <c r="D923" s="9" t="s">
        <v>16</v>
      </c>
      <c r="E923" s="56"/>
      <c r="G923" s="46"/>
    </row>
    <row r="924" spans="1:7" ht="12.75">
      <c r="A924" s="8"/>
      <c r="B924" s="10"/>
      <c r="C924" s="10"/>
      <c r="D924" s="9"/>
      <c r="E924" s="56"/>
      <c r="G924" s="46"/>
    </row>
    <row r="925" spans="1:7" ht="13.5" thickBot="1">
      <c r="A925" s="31">
        <v>851</v>
      </c>
      <c r="B925" s="27"/>
      <c r="C925" s="27"/>
      <c r="D925" s="28" t="s">
        <v>73</v>
      </c>
      <c r="E925" s="160">
        <f>E926</f>
        <v>20000</v>
      </c>
      <c r="F925" s="194">
        <f>F926</f>
        <v>0</v>
      </c>
      <c r="G925" s="42">
        <f aca="true" t="shared" si="25" ref="G925:G967">F925+E925</f>
        <v>20000</v>
      </c>
    </row>
    <row r="926" spans="1:7" ht="13.5" thickBot="1">
      <c r="A926" s="8"/>
      <c r="B926" s="32">
        <v>85154</v>
      </c>
      <c r="C926" s="32"/>
      <c r="D926" s="33" t="s">
        <v>100</v>
      </c>
      <c r="E926" s="154">
        <f>SUM(E927:E930)</f>
        <v>20000</v>
      </c>
      <c r="F926" s="154">
        <f>SUM(F927:F930)</f>
        <v>0</v>
      </c>
      <c r="G926" s="44">
        <f t="shared" si="25"/>
        <v>20000</v>
      </c>
    </row>
    <row r="927" spans="1:7" ht="12.75">
      <c r="A927" s="8"/>
      <c r="B927" s="10"/>
      <c r="C927" s="10">
        <v>4110</v>
      </c>
      <c r="D927" s="9" t="s">
        <v>31</v>
      </c>
      <c r="E927" s="56">
        <v>1934</v>
      </c>
      <c r="F927" s="136"/>
      <c r="G927" s="46">
        <f t="shared" si="25"/>
        <v>1934</v>
      </c>
    </row>
    <row r="928" spans="1:7" ht="12.75">
      <c r="A928" s="8"/>
      <c r="B928" s="10"/>
      <c r="C928" s="10">
        <v>4120</v>
      </c>
      <c r="D928" s="9" t="s">
        <v>32</v>
      </c>
      <c r="E928" s="56">
        <v>0</v>
      </c>
      <c r="F928" s="136"/>
      <c r="G928" s="46">
        <f t="shared" si="25"/>
        <v>0</v>
      </c>
    </row>
    <row r="929" spans="1:7" ht="12.75">
      <c r="A929" s="8"/>
      <c r="B929" s="10"/>
      <c r="C929" s="10">
        <v>4170</v>
      </c>
      <c r="D929" s="9" t="s">
        <v>229</v>
      </c>
      <c r="E929" s="56">
        <v>13500</v>
      </c>
      <c r="F929" s="136"/>
      <c r="G929" s="46">
        <f t="shared" si="25"/>
        <v>13500</v>
      </c>
    </row>
    <row r="930" spans="1:7" ht="12.75">
      <c r="A930" s="8"/>
      <c r="B930" s="10"/>
      <c r="C930" s="10">
        <v>4300</v>
      </c>
      <c r="D930" s="9" t="s">
        <v>37</v>
      </c>
      <c r="E930" s="56">
        <v>4566</v>
      </c>
      <c r="F930" s="72"/>
      <c r="G930" s="46">
        <f t="shared" si="25"/>
        <v>4566</v>
      </c>
    </row>
    <row r="931" spans="1:8" ht="12.75">
      <c r="A931" s="8"/>
      <c r="B931" s="10"/>
      <c r="C931" s="10"/>
      <c r="D931" s="9"/>
      <c r="E931" s="56"/>
      <c r="F931" s="72"/>
      <c r="G931" s="46"/>
      <c r="H931" s="43"/>
    </row>
    <row r="932" spans="1:8" ht="13.5" thickBot="1">
      <c r="A932" s="31">
        <v>852</v>
      </c>
      <c r="B932" s="27"/>
      <c r="C932" s="17"/>
      <c r="D932" s="28" t="s">
        <v>186</v>
      </c>
      <c r="E932" s="160">
        <f>E933+E937+E945+E969</f>
        <v>2539877</v>
      </c>
      <c r="F932" s="160">
        <f>F933+F937+F945+F969</f>
        <v>138556</v>
      </c>
      <c r="G932" s="160">
        <f>G933+G937+G945+G969</f>
        <v>2678433</v>
      </c>
      <c r="H932" s="43"/>
    </row>
    <row r="933" spans="1:8" ht="13.5" thickBot="1">
      <c r="A933" s="53"/>
      <c r="B933" s="17">
        <v>85201</v>
      </c>
      <c r="C933" s="17"/>
      <c r="D933" s="16" t="s">
        <v>70</v>
      </c>
      <c r="E933" s="154">
        <f>SUM(E934:E935)</f>
        <v>484424</v>
      </c>
      <c r="F933" s="154">
        <f>SUM(F934:F935)</f>
        <v>0</v>
      </c>
      <c r="G933" s="44">
        <f t="shared" si="25"/>
        <v>484424</v>
      </c>
      <c r="H933" s="43"/>
    </row>
    <row r="934" spans="1:8" ht="12.75">
      <c r="A934" s="53"/>
      <c r="B934" s="10"/>
      <c r="C934" s="12">
        <v>2310</v>
      </c>
      <c r="D934" s="4" t="s">
        <v>210</v>
      </c>
      <c r="E934" s="56">
        <v>398590</v>
      </c>
      <c r="F934" s="136"/>
      <c r="G934" s="46">
        <f>F934+E934</f>
        <v>398590</v>
      </c>
      <c r="H934" s="43"/>
    </row>
    <row r="935" spans="1:8" ht="12.75">
      <c r="A935" s="53"/>
      <c r="B935" s="40"/>
      <c r="C935" s="10">
        <v>3110</v>
      </c>
      <c r="D935" s="9" t="s">
        <v>79</v>
      </c>
      <c r="E935" s="56">
        <v>85834</v>
      </c>
      <c r="F935" s="72"/>
      <c r="G935" s="46">
        <f t="shared" si="25"/>
        <v>85834</v>
      </c>
      <c r="H935" s="43"/>
    </row>
    <row r="936" spans="1:8" ht="12.75">
      <c r="A936" s="53"/>
      <c r="B936" s="40"/>
      <c r="C936" s="10"/>
      <c r="D936" s="9"/>
      <c r="E936" s="56"/>
      <c r="G936" s="46"/>
      <c r="H936" s="43"/>
    </row>
    <row r="937" spans="1:8" ht="13.5" thickBot="1">
      <c r="A937" s="53"/>
      <c r="B937" s="17">
        <v>85204</v>
      </c>
      <c r="C937" s="17"/>
      <c r="D937" s="16" t="s">
        <v>101</v>
      </c>
      <c r="E937" s="148">
        <f>SUM(E938:E943)</f>
        <v>1437533</v>
      </c>
      <c r="F937" s="196">
        <f>SUM(F938:F943)</f>
        <v>138556</v>
      </c>
      <c r="G937" s="45">
        <f t="shared" si="25"/>
        <v>1576089</v>
      </c>
      <c r="H937" s="43"/>
    </row>
    <row r="938" spans="1:8" ht="12.75">
      <c r="A938" s="53"/>
      <c r="B938" s="10"/>
      <c r="C938" s="10">
        <v>2310</v>
      </c>
      <c r="D938" s="9" t="s">
        <v>222</v>
      </c>
      <c r="E938" s="56">
        <v>132892</v>
      </c>
      <c r="F938" s="136"/>
      <c r="G938" s="46">
        <f>F938+E938</f>
        <v>132892</v>
      </c>
      <c r="H938" s="43"/>
    </row>
    <row r="939" spans="1:8" ht="12.75">
      <c r="A939" s="53"/>
      <c r="B939" s="9"/>
      <c r="C939" s="10">
        <v>3110</v>
      </c>
      <c r="D939" s="9" t="s">
        <v>79</v>
      </c>
      <c r="E939" s="56">
        <v>1193192</v>
      </c>
      <c r="F939" s="72">
        <v>138556</v>
      </c>
      <c r="G939" s="46">
        <f t="shared" si="25"/>
        <v>1331748</v>
      </c>
      <c r="H939" s="43"/>
    </row>
    <row r="940" spans="1:8" ht="12.75">
      <c r="A940" s="53"/>
      <c r="B940" s="9"/>
      <c r="C940" s="10">
        <v>4110</v>
      </c>
      <c r="D940" s="9" t="s">
        <v>31</v>
      </c>
      <c r="E940" s="56">
        <v>8831</v>
      </c>
      <c r="F940" s="72"/>
      <c r="G940" s="46">
        <f t="shared" si="25"/>
        <v>8831</v>
      </c>
      <c r="H940" s="43"/>
    </row>
    <row r="941" spans="1:8" ht="12.75">
      <c r="A941" s="53"/>
      <c r="B941" s="9"/>
      <c r="C941" s="10">
        <v>4120</v>
      </c>
      <c r="D941" s="9" t="s">
        <v>32</v>
      </c>
      <c r="E941" s="56">
        <v>1518</v>
      </c>
      <c r="F941" s="72"/>
      <c r="G941" s="46">
        <f t="shared" si="25"/>
        <v>1518</v>
      </c>
      <c r="H941" s="43"/>
    </row>
    <row r="942" spans="1:8" ht="12.75">
      <c r="A942" s="53"/>
      <c r="B942" s="9"/>
      <c r="C942" s="10">
        <v>4170</v>
      </c>
      <c r="D942" s="9" t="s">
        <v>229</v>
      </c>
      <c r="E942" s="56">
        <v>61928</v>
      </c>
      <c r="F942" s="72"/>
      <c r="G942" s="46">
        <f t="shared" si="25"/>
        <v>61928</v>
      </c>
      <c r="H942" s="43"/>
    </row>
    <row r="943" spans="1:8" ht="12.75">
      <c r="A943" s="53"/>
      <c r="B943" s="9"/>
      <c r="C943" s="10">
        <v>4300</v>
      </c>
      <c r="D943" s="9" t="s">
        <v>37</v>
      </c>
      <c r="E943" s="56">
        <v>39172</v>
      </c>
      <c r="F943" s="72"/>
      <c r="G943" s="46">
        <f t="shared" si="25"/>
        <v>39172</v>
      </c>
      <c r="H943" s="43"/>
    </row>
    <row r="944" spans="1:8" ht="12.75">
      <c r="A944" s="53"/>
      <c r="B944" s="40"/>
      <c r="C944" s="10"/>
      <c r="D944" s="9"/>
      <c r="E944" s="56"/>
      <c r="G944" s="46"/>
      <c r="H944" s="43"/>
    </row>
    <row r="945" spans="1:8" ht="13.5" thickBot="1">
      <c r="A945" s="8"/>
      <c r="B945" s="17">
        <v>85218</v>
      </c>
      <c r="C945" s="17"/>
      <c r="D945" s="16" t="s">
        <v>97</v>
      </c>
      <c r="E945" s="148">
        <f>SUM(E946:E967)</f>
        <v>600920</v>
      </c>
      <c r="F945" s="196">
        <f>SUM(F946:F967)</f>
        <v>0</v>
      </c>
      <c r="G945" s="45">
        <f t="shared" si="25"/>
        <v>600920</v>
      </c>
      <c r="H945" s="43"/>
    </row>
    <row r="946" spans="1:8" ht="12.75">
      <c r="A946" s="8"/>
      <c r="B946" s="10"/>
      <c r="C946" s="10">
        <v>4010</v>
      </c>
      <c r="D946" s="9" t="s">
        <v>29</v>
      </c>
      <c r="E946" s="56">
        <v>351867</v>
      </c>
      <c r="F946" s="72"/>
      <c r="G946" s="46">
        <f t="shared" si="25"/>
        <v>351867</v>
      </c>
      <c r="H946" s="43"/>
    </row>
    <row r="947" spans="1:7" ht="12.75">
      <c r="A947" s="8"/>
      <c r="B947" s="10"/>
      <c r="C947" s="10">
        <v>4040</v>
      </c>
      <c r="D947" s="9" t="s">
        <v>30</v>
      </c>
      <c r="E947" s="56">
        <v>24405</v>
      </c>
      <c r="F947" s="72"/>
      <c r="G947" s="46">
        <f t="shared" si="25"/>
        <v>24405</v>
      </c>
    </row>
    <row r="948" spans="1:7" ht="12.75">
      <c r="A948" s="8"/>
      <c r="B948" s="10"/>
      <c r="C948" s="10">
        <v>4110</v>
      </c>
      <c r="D948" s="9" t="s">
        <v>31</v>
      </c>
      <c r="E948" s="56">
        <v>66248</v>
      </c>
      <c r="F948" s="72"/>
      <c r="G948" s="46">
        <f t="shared" si="25"/>
        <v>66248</v>
      </c>
    </row>
    <row r="949" spans="1:7" ht="12.75">
      <c r="A949" s="8"/>
      <c r="B949" s="10"/>
      <c r="C949" s="10">
        <v>4120</v>
      </c>
      <c r="D949" s="9" t="s">
        <v>32</v>
      </c>
      <c r="E949" s="56">
        <v>8817</v>
      </c>
      <c r="F949" s="72"/>
      <c r="G949" s="46">
        <f t="shared" si="25"/>
        <v>8817</v>
      </c>
    </row>
    <row r="950" spans="1:7" ht="12.75">
      <c r="A950" s="8"/>
      <c r="B950" s="10"/>
      <c r="C950" s="10">
        <v>4170</v>
      </c>
      <c r="D950" s="9" t="s">
        <v>229</v>
      </c>
      <c r="E950" s="56">
        <v>24440</v>
      </c>
      <c r="F950" s="72"/>
      <c r="G950" s="46">
        <f t="shared" si="25"/>
        <v>24440</v>
      </c>
    </row>
    <row r="951" spans="1:7" ht="12.75">
      <c r="A951" s="8"/>
      <c r="B951" s="10"/>
      <c r="C951" s="10">
        <v>4210</v>
      </c>
      <c r="D951" s="9" t="s">
        <v>33</v>
      </c>
      <c r="E951" s="56">
        <v>25620</v>
      </c>
      <c r="F951" s="72"/>
      <c r="G951" s="46">
        <f t="shared" si="25"/>
        <v>25620</v>
      </c>
    </row>
    <row r="952" spans="1:7" ht="12.75">
      <c r="A952" s="8"/>
      <c r="B952" s="10"/>
      <c r="C952" s="10">
        <v>4260</v>
      </c>
      <c r="D952" s="9" t="s">
        <v>34</v>
      </c>
      <c r="E952" s="56">
        <v>28100</v>
      </c>
      <c r="F952" s="72"/>
      <c r="G952" s="46">
        <f t="shared" si="25"/>
        <v>28100</v>
      </c>
    </row>
    <row r="953" spans="1:7" ht="12.75">
      <c r="A953" s="8"/>
      <c r="B953" s="10"/>
      <c r="C953" s="10">
        <v>4270</v>
      </c>
      <c r="D953" s="9" t="s">
        <v>35</v>
      </c>
      <c r="E953" s="56">
        <v>2687</v>
      </c>
      <c r="F953" s="72"/>
      <c r="G953" s="46">
        <f t="shared" si="25"/>
        <v>2687</v>
      </c>
    </row>
    <row r="954" spans="1:7" ht="12.75">
      <c r="A954" s="8"/>
      <c r="B954" s="10"/>
      <c r="C954" s="10">
        <v>4280</v>
      </c>
      <c r="D954" s="9" t="s">
        <v>36</v>
      </c>
      <c r="E954" s="56">
        <v>900</v>
      </c>
      <c r="F954" s="72"/>
      <c r="G954" s="46">
        <f t="shared" si="25"/>
        <v>900</v>
      </c>
    </row>
    <row r="955" spans="1:7" ht="12.75">
      <c r="A955" s="8"/>
      <c r="B955" s="10"/>
      <c r="C955" s="10">
        <v>4300</v>
      </c>
      <c r="D955" s="9" t="s">
        <v>37</v>
      </c>
      <c r="E955" s="56">
        <v>29135</v>
      </c>
      <c r="F955" s="72"/>
      <c r="G955" s="46">
        <f t="shared" si="25"/>
        <v>29135</v>
      </c>
    </row>
    <row r="956" spans="1:7" ht="12.75">
      <c r="A956" s="8"/>
      <c r="B956" s="10"/>
      <c r="C956" s="10">
        <v>4350</v>
      </c>
      <c r="D956" s="9" t="s">
        <v>297</v>
      </c>
      <c r="E956" s="56">
        <v>2035</v>
      </c>
      <c r="F956" s="72"/>
      <c r="G956" s="46">
        <f t="shared" si="25"/>
        <v>2035</v>
      </c>
    </row>
    <row r="957" spans="1:7" ht="12.75">
      <c r="A957" s="8"/>
      <c r="B957" s="10"/>
      <c r="C957" s="10">
        <v>4360</v>
      </c>
      <c r="D957" s="9" t="s">
        <v>284</v>
      </c>
      <c r="E957" s="56">
        <v>600</v>
      </c>
      <c r="F957" s="72"/>
      <c r="G957" s="46">
        <f t="shared" si="25"/>
        <v>600</v>
      </c>
    </row>
    <row r="958" spans="1:7" ht="12.75">
      <c r="A958" s="8"/>
      <c r="B958" s="10"/>
      <c r="C958" s="10">
        <v>4370</v>
      </c>
      <c r="D958" s="9" t="s">
        <v>285</v>
      </c>
      <c r="E958" s="56">
        <v>7000</v>
      </c>
      <c r="F958" s="72"/>
      <c r="G958" s="46">
        <f t="shared" si="25"/>
        <v>7000</v>
      </c>
    </row>
    <row r="959" spans="1:7" ht="12.75">
      <c r="A959" s="8"/>
      <c r="B959" s="10"/>
      <c r="C959" s="10">
        <v>4410</v>
      </c>
      <c r="D959" s="9" t="s">
        <v>38</v>
      </c>
      <c r="E959" s="56">
        <v>1500</v>
      </c>
      <c r="F959" s="72"/>
      <c r="G959" s="46">
        <f t="shared" si="25"/>
        <v>1500</v>
      </c>
    </row>
    <row r="960" spans="1:7" ht="12.75">
      <c r="A960" s="8"/>
      <c r="B960" s="10"/>
      <c r="C960" s="12">
        <v>4430</v>
      </c>
      <c r="D960" s="55" t="s">
        <v>39</v>
      </c>
      <c r="E960" s="56">
        <v>3000</v>
      </c>
      <c r="F960" s="72"/>
      <c r="G960" s="46">
        <f t="shared" si="25"/>
        <v>3000</v>
      </c>
    </row>
    <row r="961" spans="1:8" ht="12.75">
      <c r="A961" s="8"/>
      <c r="B961" s="10"/>
      <c r="C961" s="12">
        <v>4440</v>
      </c>
      <c r="D961" s="55" t="s">
        <v>40</v>
      </c>
      <c r="E961" s="56">
        <v>10426</v>
      </c>
      <c r="F961" s="72"/>
      <c r="G961" s="46">
        <f t="shared" si="25"/>
        <v>10426</v>
      </c>
      <c r="H961" s="43"/>
    </row>
    <row r="962" spans="1:8" ht="12.75">
      <c r="A962" s="8"/>
      <c r="B962" s="10"/>
      <c r="C962" s="12">
        <v>4480</v>
      </c>
      <c r="D962" s="55" t="s">
        <v>41</v>
      </c>
      <c r="E962" s="56">
        <v>1700</v>
      </c>
      <c r="F962" s="72"/>
      <c r="G962" s="46">
        <f t="shared" si="25"/>
        <v>1700</v>
      </c>
      <c r="H962" s="43"/>
    </row>
    <row r="963" spans="1:8" ht="12.75">
      <c r="A963" s="8"/>
      <c r="B963" s="10"/>
      <c r="C963" s="12">
        <v>4510</v>
      </c>
      <c r="D963" s="55" t="s">
        <v>42</v>
      </c>
      <c r="E963" s="56">
        <v>500</v>
      </c>
      <c r="F963" s="72"/>
      <c r="G963" s="46">
        <f t="shared" si="25"/>
        <v>500</v>
      </c>
      <c r="H963" s="43"/>
    </row>
    <row r="964" spans="1:8" ht="12.75">
      <c r="A964" s="8"/>
      <c r="B964" s="10"/>
      <c r="C964" s="12">
        <v>4580</v>
      </c>
      <c r="D964" s="55" t="s">
        <v>26</v>
      </c>
      <c r="E964" s="56">
        <v>0</v>
      </c>
      <c r="F964" s="72"/>
      <c r="G964" s="46">
        <f t="shared" si="25"/>
        <v>0</v>
      </c>
      <c r="H964" s="43"/>
    </row>
    <row r="965" spans="1:8" ht="12.75">
      <c r="A965" s="8"/>
      <c r="B965" s="10"/>
      <c r="C965" s="12">
        <v>4700</v>
      </c>
      <c r="D965" s="9" t="s">
        <v>302</v>
      </c>
      <c r="E965" s="56">
        <v>5500</v>
      </c>
      <c r="F965" s="72"/>
      <c r="G965" s="46">
        <f t="shared" si="25"/>
        <v>5500</v>
      </c>
      <c r="H965" s="43"/>
    </row>
    <row r="966" spans="1:8" ht="12.75">
      <c r="A966" s="8"/>
      <c r="B966" s="10"/>
      <c r="C966" s="12">
        <v>4740</v>
      </c>
      <c r="D966" s="9" t="s">
        <v>292</v>
      </c>
      <c r="E966" s="56">
        <v>3040</v>
      </c>
      <c r="F966" s="72"/>
      <c r="G966" s="46">
        <f t="shared" si="25"/>
        <v>3040</v>
      </c>
      <c r="H966" s="43"/>
    </row>
    <row r="967" spans="1:8" ht="12.75">
      <c r="A967" s="8"/>
      <c r="B967" s="10"/>
      <c r="C967" s="12">
        <v>4750</v>
      </c>
      <c r="D967" s="55" t="s">
        <v>304</v>
      </c>
      <c r="E967" s="56">
        <v>3400</v>
      </c>
      <c r="F967" s="72"/>
      <c r="G967" s="46">
        <f t="shared" si="25"/>
        <v>3400</v>
      </c>
      <c r="H967" s="43"/>
    </row>
    <row r="968" spans="1:8" ht="12.75">
      <c r="A968" s="8"/>
      <c r="B968" s="10"/>
      <c r="C968" s="12"/>
      <c r="D968" s="55"/>
      <c r="E968" s="56"/>
      <c r="F968" s="72"/>
      <c r="G968" s="46"/>
      <c r="H968" s="43"/>
    </row>
    <row r="969" spans="1:8" ht="12.75">
      <c r="A969" s="8"/>
      <c r="B969" s="172">
        <v>85295</v>
      </c>
      <c r="C969" s="179"/>
      <c r="D969" s="180" t="s">
        <v>441</v>
      </c>
      <c r="E969" s="203">
        <f>SUM(E970:E973)</f>
        <v>17000</v>
      </c>
      <c r="F969" s="203">
        <f>SUM(F970:F973)</f>
        <v>0</v>
      </c>
      <c r="G969" s="203">
        <f>SUM(G970:G973)</f>
        <v>17000</v>
      </c>
      <c r="H969" s="43"/>
    </row>
    <row r="970" spans="1:8" ht="12.75">
      <c r="A970" s="8"/>
      <c r="B970" s="10"/>
      <c r="C970" s="12">
        <v>4110</v>
      </c>
      <c r="D970" s="9" t="s">
        <v>31</v>
      </c>
      <c r="E970" s="56">
        <v>1793</v>
      </c>
      <c r="F970" s="72"/>
      <c r="G970" s="46">
        <f>E970+F970</f>
        <v>1793</v>
      </c>
      <c r="H970" s="43"/>
    </row>
    <row r="971" spans="1:8" ht="12.75">
      <c r="A971" s="8"/>
      <c r="B971" s="10"/>
      <c r="C971" s="12">
        <v>4120</v>
      </c>
      <c r="D971" s="9" t="s">
        <v>32</v>
      </c>
      <c r="E971" s="56">
        <v>285</v>
      </c>
      <c r="F971" s="72"/>
      <c r="G971" s="46">
        <f>E971+F971</f>
        <v>285</v>
      </c>
      <c r="H971" s="43"/>
    </row>
    <row r="972" spans="1:8" ht="12.75">
      <c r="A972" s="8"/>
      <c r="B972" s="10"/>
      <c r="C972" s="12">
        <v>4170</v>
      </c>
      <c r="D972" s="9" t="s">
        <v>229</v>
      </c>
      <c r="E972" s="56">
        <v>14622</v>
      </c>
      <c r="F972" s="72"/>
      <c r="G972" s="46">
        <f>E972+F972</f>
        <v>14622</v>
      </c>
      <c r="H972" s="43"/>
    </row>
    <row r="973" spans="1:8" ht="12.75">
      <c r="A973" s="8"/>
      <c r="B973" s="10"/>
      <c r="C973" s="12">
        <v>4300</v>
      </c>
      <c r="D973" s="9" t="s">
        <v>37</v>
      </c>
      <c r="E973" s="56">
        <v>300</v>
      </c>
      <c r="F973" s="72"/>
      <c r="G973" s="46">
        <f>E973+F973</f>
        <v>300</v>
      </c>
      <c r="H973" s="43"/>
    </row>
    <row r="974" spans="1:8" ht="12.75">
      <c r="A974" s="8"/>
      <c r="B974" s="10"/>
      <c r="C974" s="12"/>
      <c r="D974" s="55"/>
      <c r="E974" s="56"/>
      <c r="F974" s="72"/>
      <c r="G974" s="46"/>
      <c r="H974" s="43"/>
    </row>
    <row r="975" spans="1:8" ht="13.5" thickBot="1">
      <c r="A975" s="31">
        <v>853</v>
      </c>
      <c r="B975" s="27"/>
      <c r="C975" s="27"/>
      <c r="D975" s="28" t="s">
        <v>185</v>
      </c>
      <c r="E975" s="160">
        <f>E976+E998</f>
        <v>526154</v>
      </c>
      <c r="F975" s="160">
        <f>F976+F998</f>
        <v>0</v>
      </c>
      <c r="G975" s="160">
        <f>G976+G998</f>
        <v>526154</v>
      </c>
      <c r="H975" s="43"/>
    </row>
    <row r="976" spans="1:9" ht="13.5" thickBot="1">
      <c r="A976" s="8"/>
      <c r="B976" s="17">
        <v>85321</v>
      </c>
      <c r="C976" s="17"/>
      <c r="D976" s="16" t="s">
        <v>224</v>
      </c>
      <c r="E976" s="148">
        <f>SUM(E977:E996)</f>
        <v>391252</v>
      </c>
      <c r="F976" s="196">
        <f>SUM(F977:F996)</f>
        <v>0</v>
      </c>
      <c r="G976" s="45">
        <f aca="true" t="shared" si="26" ref="G976:G996">F976+E976</f>
        <v>391252</v>
      </c>
      <c r="H976" s="89"/>
      <c r="I976" s="89"/>
    </row>
    <row r="977" spans="1:8" ht="12.75">
      <c r="A977" s="8"/>
      <c r="B977" s="10"/>
      <c r="C977" s="10">
        <v>4010</v>
      </c>
      <c r="D977" s="9" t="s">
        <v>29</v>
      </c>
      <c r="E977" s="56">
        <v>98105</v>
      </c>
      <c r="F977" s="72"/>
      <c r="G977" s="46">
        <f t="shared" si="26"/>
        <v>98105</v>
      </c>
      <c r="H977" s="43"/>
    </row>
    <row r="978" spans="1:8" ht="12.75">
      <c r="A978" s="8"/>
      <c r="B978" s="10"/>
      <c r="C978" s="10">
        <v>4040</v>
      </c>
      <c r="D978" s="9" t="s">
        <v>30</v>
      </c>
      <c r="E978" s="56">
        <v>6407</v>
      </c>
      <c r="F978" s="72"/>
      <c r="G978" s="46">
        <f t="shared" si="26"/>
        <v>6407</v>
      </c>
      <c r="H978" s="43"/>
    </row>
    <row r="979" spans="1:8" ht="12.75">
      <c r="A979" s="8"/>
      <c r="B979" s="10"/>
      <c r="C979" s="10">
        <v>4110</v>
      </c>
      <c r="D979" s="9" t="s">
        <v>31</v>
      </c>
      <c r="E979" s="56">
        <v>19788</v>
      </c>
      <c r="F979" s="72"/>
      <c r="G979" s="46">
        <f t="shared" si="26"/>
        <v>19788</v>
      </c>
      <c r="H979" s="43"/>
    </row>
    <row r="980" spans="1:8" ht="12.75">
      <c r="A980" s="8"/>
      <c r="B980" s="10"/>
      <c r="C980" s="10">
        <v>4120</v>
      </c>
      <c r="D980" s="9" t="s">
        <v>32</v>
      </c>
      <c r="E980" s="56">
        <v>2747</v>
      </c>
      <c r="F980" s="72"/>
      <c r="G980" s="46">
        <f t="shared" si="26"/>
        <v>2747</v>
      </c>
      <c r="H980" s="43"/>
    </row>
    <row r="981" spans="1:8" ht="12.75">
      <c r="A981" s="8"/>
      <c r="B981" s="10"/>
      <c r="C981" s="10">
        <v>4170</v>
      </c>
      <c r="D981" s="9" t="s">
        <v>229</v>
      </c>
      <c r="E981" s="56">
        <v>60710</v>
      </c>
      <c r="F981" s="72"/>
      <c r="G981" s="46">
        <f t="shared" si="26"/>
        <v>60710</v>
      </c>
      <c r="H981" s="43"/>
    </row>
    <row r="982" spans="1:8" ht="12.75">
      <c r="A982" s="8"/>
      <c r="B982" s="10"/>
      <c r="C982" s="10">
        <v>4210</v>
      </c>
      <c r="D982" s="9" t="s">
        <v>33</v>
      </c>
      <c r="E982" s="56">
        <v>24446</v>
      </c>
      <c r="F982" s="72"/>
      <c r="G982" s="46">
        <f t="shared" si="26"/>
        <v>24446</v>
      </c>
      <c r="H982" s="43"/>
    </row>
    <row r="983" spans="1:8" ht="12.75">
      <c r="A983" s="8"/>
      <c r="B983" s="10"/>
      <c r="C983" s="10">
        <v>4260</v>
      </c>
      <c r="D983" s="9" t="s">
        <v>34</v>
      </c>
      <c r="E983" s="56">
        <v>11640</v>
      </c>
      <c r="F983" s="72"/>
      <c r="G983" s="46">
        <f t="shared" si="26"/>
        <v>11640</v>
      </c>
      <c r="H983" s="43"/>
    </row>
    <row r="984" spans="1:8" ht="12.75">
      <c r="A984" s="8"/>
      <c r="B984" s="10"/>
      <c r="C984" s="10">
        <v>4270</v>
      </c>
      <c r="D984" s="9" t="s">
        <v>35</v>
      </c>
      <c r="E984" s="56">
        <v>5254</v>
      </c>
      <c r="F984" s="72"/>
      <c r="G984" s="46">
        <f t="shared" si="26"/>
        <v>5254</v>
      </c>
      <c r="H984" s="43"/>
    </row>
    <row r="985" spans="1:8" ht="12.75">
      <c r="A985" s="8"/>
      <c r="B985" s="10"/>
      <c r="C985" s="10">
        <v>4280</v>
      </c>
      <c r="D985" s="9" t="s">
        <v>36</v>
      </c>
      <c r="E985" s="56">
        <v>170</v>
      </c>
      <c r="F985" s="72"/>
      <c r="G985" s="46">
        <f t="shared" si="26"/>
        <v>170</v>
      </c>
      <c r="H985" s="43"/>
    </row>
    <row r="986" spans="1:8" ht="12.75">
      <c r="A986" s="8"/>
      <c r="B986" s="10"/>
      <c r="C986" s="10">
        <v>4300</v>
      </c>
      <c r="D986" s="9" t="s">
        <v>37</v>
      </c>
      <c r="E986" s="56">
        <v>140046</v>
      </c>
      <c r="F986" s="72"/>
      <c r="G986" s="46">
        <f t="shared" si="26"/>
        <v>140046</v>
      </c>
      <c r="H986" s="43"/>
    </row>
    <row r="987" spans="1:8" ht="12.75">
      <c r="A987" s="8"/>
      <c r="B987" s="10"/>
      <c r="C987" s="12">
        <v>4350</v>
      </c>
      <c r="D987" s="55" t="s">
        <v>297</v>
      </c>
      <c r="E987" s="56">
        <v>4500</v>
      </c>
      <c r="F987" s="72"/>
      <c r="G987" s="46">
        <f t="shared" si="26"/>
        <v>4500</v>
      </c>
      <c r="H987" s="43"/>
    </row>
    <row r="988" spans="1:8" ht="12.75">
      <c r="A988" s="8"/>
      <c r="B988" s="10"/>
      <c r="C988" s="10">
        <v>4370</v>
      </c>
      <c r="D988" s="9" t="s">
        <v>285</v>
      </c>
      <c r="E988" s="56">
        <v>4000</v>
      </c>
      <c r="F988" s="72"/>
      <c r="G988" s="46">
        <f t="shared" si="26"/>
        <v>4000</v>
      </c>
      <c r="H988" s="43"/>
    </row>
    <row r="989" spans="1:8" ht="12.75">
      <c r="A989" s="8"/>
      <c r="B989" s="10"/>
      <c r="C989" s="10">
        <v>4410</v>
      </c>
      <c r="D989" s="9" t="s">
        <v>38</v>
      </c>
      <c r="E989" s="56">
        <v>2000</v>
      </c>
      <c r="F989" s="72"/>
      <c r="G989" s="46">
        <f t="shared" si="26"/>
        <v>2000</v>
      </c>
      <c r="H989" s="43"/>
    </row>
    <row r="990" spans="1:8" ht="12.75">
      <c r="A990" s="8"/>
      <c r="B990" s="10"/>
      <c r="C990" s="12">
        <v>4430</v>
      </c>
      <c r="D990" s="55" t="s">
        <v>39</v>
      </c>
      <c r="E990" s="56">
        <v>700</v>
      </c>
      <c r="F990" s="72"/>
      <c r="G990" s="46">
        <f t="shared" si="26"/>
        <v>700</v>
      </c>
      <c r="H990" s="43"/>
    </row>
    <row r="991" spans="1:8" ht="12.75">
      <c r="A991" s="8"/>
      <c r="B991" s="10"/>
      <c r="C991" s="12">
        <v>4440</v>
      </c>
      <c r="D991" s="55" t="s">
        <v>40</v>
      </c>
      <c r="E991" s="56">
        <v>2357</v>
      </c>
      <c r="F991" s="72"/>
      <c r="G991" s="46">
        <f t="shared" si="26"/>
        <v>2357</v>
      </c>
      <c r="H991" s="43"/>
    </row>
    <row r="992" spans="1:8" ht="12.75">
      <c r="A992" s="8"/>
      <c r="B992" s="10"/>
      <c r="C992" s="12">
        <v>4480</v>
      </c>
      <c r="D992" s="55" t="s">
        <v>41</v>
      </c>
      <c r="E992" s="56">
        <v>462</v>
      </c>
      <c r="F992" s="72"/>
      <c r="G992" s="46">
        <f t="shared" si="26"/>
        <v>462</v>
      </c>
      <c r="H992" s="43"/>
    </row>
    <row r="993" spans="1:8" ht="12.75">
      <c r="A993" s="8"/>
      <c r="B993" s="10"/>
      <c r="C993" s="12">
        <v>4510</v>
      </c>
      <c r="D993" s="55" t="s">
        <v>42</v>
      </c>
      <c r="E993" s="56">
        <v>150</v>
      </c>
      <c r="F993" s="72"/>
      <c r="G993" s="46">
        <f t="shared" si="26"/>
        <v>150</v>
      </c>
      <c r="H993" s="43"/>
    </row>
    <row r="994" spans="1:8" ht="12.75">
      <c r="A994" s="8"/>
      <c r="B994" s="10"/>
      <c r="C994" s="12">
        <v>4700</v>
      </c>
      <c r="D994" s="9" t="s">
        <v>302</v>
      </c>
      <c r="E994" s="56">
        <v>1000</v>
      </c>
      <c r="F994" s="72"/>
      <c r="G994" s="46">
        <f t="shared" si="26"/>
        <v>1000</v>
      </c>
      <c r="H994" s="43"/>
    </row>
    <row r="995" spans="1:8" ht="12.75">
      <c r="A995" s="8"/>
      <c r="B995" s="10"/>
      <c r="C995" s="12">
        <v>4740</v>
      </c>
      <c r="D995" s="9" t="s">
        <v>292</v>
      </c>
      <c r="E995" s="56">
        <v>3040</v>
      </c>
      <c r="F995" s="72"/>
      <c r="G995" s="46">
        <f t="shared" si="26"/>
        <v>3040</v>
      </c>
      <c r="H995" s="43"/>
    </row>
    <row r="996" spans="1:8" ht="12.75">
      <c r="A996" s="8"/>
      <c r="B996" s="10"/>
      <c r="C996" s="12">
        <v>4750</v>
      </c>
      <c r="D996" s="55" t="s">
        <v>304</v>
      </c>
      <c r="E996" s="56">
        <v>3730</v>
      </c>
      <c r="F996" s="72"/>
      <c r="G996" s="46">
        <f t="shared" si="26"/>
        <v>3730</v>
      </c>
      <c r="H996" s="43"/>
    </row>
    <row r="997" spans="1:8" ht="12.75">
      <c r="A997" s="8"/>
      <c r="B997" s="10"/>
      <c r="C997" s="12"/>
      <c r="D997" s="55"/>
      <c r="E997" s="56"/>
      <c r="F997" s="72"/>
      <c r="G997" s="46"/>
      <c r="H997" s="43"/>
    </row>
    <row r="998" spans="1:8" ht="12.75">
      <c r="A998" s="8"/>
      <c r="B998" s="172">
        <v>85395</v>
      </c>
      <c r="C998" s="179"/>
      <c r="D998" s="180" t="s">
        <v>54</v>
      </c>
      <c r="E998" s="203">
        <f>SUM(E999:E1011)</f>
        <v>134902</v>
      </c>
      <c r="F998" s="203">
        <f>SUM(F999:F1011)</f>
        <v>0</v>
      </c>
      <c r="G998" s="203">
        <f>SUM(G999:G1011)</f>
        <v>134902</v>
      </c>
      <c r="H998" s="43"/>
    </row>
    <row r="999" spans="1:8" ht="12.75">
      <c r="A999" s="8"/>
      <c r="B999" s="10"/>
      <c r="C999" s="10">
        <v>4018</v>
      </c>
      <c r="D999" s="9" t="s">
        <v>29</v>
      </c>
      <c r="E999" s="56">
        <v>7802</v>
      </c>
      <c r="F999" s="72"/>
      <c r="G999" s="46">
        <f>E999+F999</f>
        <v>7802</v>
      </c>
      <c r="H999" s="43"/>
    </row>
    <row r="1000" spans="1:8" ht="12.75">
      <c r="A1000" s="8"/>
      <c r="B1000" s="10"/>
      <c r="C1000" s="10">
        <v>4019</v>
      </c>
      <c r="D1000" s="9" t="s">
        <v>29</v>
      </c>
      <c r="E1000" s="56">
        <v>5945</v>
      </c>
      <c r="F1000" s="72"/>
      <c r="G1000" s="46">
        <f aca="true" t="shared" si="27" ref="G1000:G1011">E1000+F1000</f>
        <v>5945</v>
      </c>
      <c r="H1000" s="43"/>
    </row>
    <row r="1001" spans="1:8" ht="12.75">
      <c r="A1001" s="8"/>
      <c r="B1001" s="10"/>
      <c r="C1001" s="10">
        <v>4118</v>
      </c>
      <c r="D1001" s="9" t="s">
        <v>31</v>
      </c>
      <c r="E1001" s="56">
        <v>2843</v>
      </c>
      <c r="F1001" s="72"/>
      <c r="G1001" s="46">
        <f t="shared" si="27"/>
        <v>2843</v>
      </c>
      <c r="H1001" s="43"/>
    </row>
    <row r="1002" spans="1:8" ht="12.75">
      <c r="A1002" s="8"/>
      <c r="B1002" s="10"/>
      <c r="C1002" s="10">
        <v>4119</v>
      </c>
      <c r="D1002" s="9" t="s">
        <v>31</v>
      </c>
      <c r="E1002" s="56">
        <v>918</v>
      </c>
      <c r="F1002" s="72"/>
      <c r="G1002" s="46">
        <f t="shared" si="27"/>
        <v>918</v>
      </c>
      <c r="H1002" s="43"/>
    </row>
    <row r="1003" spans="1:8" ht="12.75">
      <c r="A1003" s="8"/>
      <c r="B1003" s="10"/>
      <c r="C1003" s="10">
        <v>4128</v>
      </c>
      <c r="D1003" s="9" t="s">
        <v>32</v>
      </c>
      <c r="E1003" s="56">
        <v>452</v>
      </c>
      <c r="F1003" s="72"/>
      <c r="G1003" s="46">
        <f t="shared" si="27"/>
        <v>452</v>
      </c>
      <c r="H1003" s="43"/>
    </row>
    <row r="1004" spans="1:8" ht="12.75">
      <c r="A1004" s="8"/>
      <c r="B1004" s="10"/>
      <c r="C1004" s="10">
        <v>4129</v>
      </c>
      <c r="D1004" s="9" t="s">
        <v>32</v>
      </c>
      <c r="E1004" s="56">
        <v>145</v>
      </c>
      <c r="F1004" s="72"/>
      <c r="G1004" s="46">
        <f t="shared" si="27"/>
        <v>145</v>
      </c>
      <c r="H1004" s="43"/>
    </row>
    <row r="1005" spans="1:8" ht="12.75">
      <c r="A1005" s="8"/>
      <c r="B1005" s="10"/>
      <c r="C1005" s="10">
        <v>4178</v>
      </c>
      <c r="D1005" s="9" t="s">
        <v>229</v>
      </c>
      <c r="E1005" s="56">
        <v>29023</v>
      </c>
      <c r="F1005" s="72"/>
      <c r="G1005" s="46">
        <f t="shared" si="27"/>
        <v>29023</v>
      </c>
      <c r="H1005" s="43"/>
    </row>
    <row r="1006" spans="1:8" ht="12.75">
      <c r="A1006" s="8"/>
      <c r="B1006" s="10"/>
      <c r="C1006" s="10">
        <v>4218</v>
      </c>
      <c r="D1006" s="9" t="s">
        <v>33</v>
      </c>
      <c r="E1006" s="56">
        <v>49313</v>
      </c>
      <c r="F1006" s="72"/>
      <c r="G1006" s="46">
        <f t="shared" si="27"/>
        <v>49313</v>
      </c>
      <c r="H1006" s="43"/>
    </row>
    <row r="1007" spans="1:8" ht="12.75">
      <c r="A1007" s="8"/>
      <c r="B1007" s="10"/>
      <c r="C1007" s="10">
        <v>4308</v>
      </c>
      <c r="D1007" s="9" t="s">
        <v>37</v>
      </c>
      <c r="E1007" s="56">
        <v>37074</v>
      </c>
      <c r="F1007" s="72"/>
      <c r="G1007" s="46">
        <f t="shared" si="27"/>
        <v>37074</v>
      </c>
      <c r="H1007" s="43"/>
    </row>
    <row r="1008" spans="1:8" ht="12.75">
      <c r="A1008" s="8"/>
      <c r="B1008" s="10"/>
      <c r="C1008" s="12">
        <v>4358</v>
      </c>
      <c r="D1008" s="55" t="s">
        <v>297</v>
      </c>
      <c r="E1008" s="56">
        <v>275</v>
      </c>
      <c r="F1008" s="72"/>
      <c r="G1008" s="46">
        <f t="shared" si="27"/>
        <v>275</v>
      </c>
      <c r="H1008" s="43"/>
    </row>
    <row r="1009" spans="1:8" ht="12.75">
      <c r="A1009" s="8"/>
      <c r="B1009" s="10"/>
      <c r="C1009" s="10">
        <v>4378</v>
      </c>
      <c r="D1009" s="9" t="s">
        <v>285</v>
      </c>
      <c r="E1009" s="56">
        <v>400</v>
      </c>
      <c r="F1009" s="72"/>
      <c r="G1009" s="46">
        <f t="shared" si="27"/>
        <v>400</v>
      </c>
      <c r="H1009" s="43"/>
    </row>
    <row r="1010" spans="1:8" ht="12.75">
      <c r="A1010" s="8"/>
      <c r="B1010" s="10"/>
      <c r="C1010" s="12">
        <v>4438</v>
      </c>
      <c r="D1010" s="55" t="s">
        <v>39</v>
      </c>
      <c r="E1010" s="56">
        <v>223</v>
      </c>
      <c r="F1010" s="72"/>
      <c r="G1010" s="46">
        <f t="shared" si="27"/>
        <v>223</v>
      </c>
      <c r="H1010" s="43"/>
    </row>
    <row r="1011" spans="1:8" ht="12.75">
      <c r="A1011" s="8"/>
      <c r="B1011" s="10"/>
      <c r="C1011" s="12">
        <v>4748</v>
      </c>
      <c r="D1011" s="9" t="s">
        <v>292</v>
      </c>
      <c r="E1011" s="56">
        <v>489</v>
      </c>
      <c r="F1011" s="72"/>
      <c r="G1011" s="46">
        <f t="shared" si="27"/>
        <v>489</v>
      </c>
      <c r="H1011" s="43"/>
    </row>
    <row r="1012" spans="1:8" ht="13.5" thickBot="1">
      <c r="A1012" s="15"/>
      <c r="B1012" s="17"/>
      <c r="C1012" s="17"/>
      <c r="D1012" s="16"/>
      <c r="E1012" s="148"/>
      <c r="F1012" s="197"/>
      <c r="G1012" s="45"/>
      <c r="H1012" s="43"/>
    </row>
    <row r="1013" spans="1:8" ht="12.75">
      <c r="A1013" s="48"/>
      <c r="B1013" s="48"/>
      <c r="C1013" s="48"/>
      <c r="D1013" s="49"/>
      <c r="E1013" s="136"/>
      <c r="G1013" s="1"/>
      <c r="H1013" s="43"/>
    </row>
    <row r="1014" spans="1:8" ht="12.75">
      <c r="A1014" s="48"/>
      <c r="B1014" s="48"/>
      <c r="C1014" s="48"/>
      <c r="D1014" s="49"/>
      <c r="E1014" s="136"/>
      <c r="G1014" s="1"/>
      <c r="H1014" s="43"/>
    </row>
    <row r="1015" spans="1:8" ht="12.75">
      <c r="A1015" s="57"/>
      <c r="B1015" s="64"/>
      <c r="C1015" s="57"/>
      <c r="E1015" s="480"/>
      <c r="F1015" s="480"/>
      <c r="G1015" s="480"/>
      <c r="H1015" s="43"/>
    </row>
    <row r="1016" spans="1:7" ht="12.75">
      <c r="A1016" s="48"/>
      <c r="B1016" s="48"/>
      <c r="C1016" s="48"/>
      <c r="D1016" s="49"/>
      <c r="E1016" s="207"/>
      <c r="F1016" s="207"/>
      <c r="G1016" s="50"/>
    </row>
    <row r="1017" spans="1:7" ht="14.25">
      <c r="A1017" s="120"/>
      <c r="B1017" s="120"/>
      <c r="C1017" s="120"/>
      <c r="E1017" s="242"/>
      <c r="F1017" s="480" t="s">
        <v>226</v>
      </c>
      <c r="G1017" s="480"/>
    </row>
    <row r="1018" spans="1:7" ht="12.75">
      <c r="A1018" s="482" t="s">
        <v>176</v>
      </c>
      <c r="B1018" s="482"/>
      <c r="C1018" s="482"/>
      <c r="D1018" s="482"/>
      <c r="E1018" s="482"/>
      <c r="F1018" s="482"/>
      <c r="G1018" s="482"/>
    </row>
    <row r="1019" spans="1:7" ht="13.5" thickBot="1">
      <c r="A1019" s="481" t="s">
        <v>170</v>
      </c>
      <c r="B1019" s="481"/>
      <c r="C1019" s="481"/>
      <c r="D1019" s="481"/>
      <c r="E1019" s="481"/>
      <c r="F1019" s="481"/>
      <c r="G1019" s="481"/>
    </row>
    <row r="1020" spans="1:7" ht="12.75">
      <c r="A1020" s="54"/>
      <c r="B1020" s="9"/>
      <c r="C1020" s="9"/>
      <c r="D1020" s="9"/>
      <c r="E1020" s="189" t="s">
        <v>8</v>
      </c>
      <c r="F1020" s="189"/>
      <c r="G1020" s="7" t="s">
        <v>8</v>
      </c>
    </row>
    <row r="1021" spans="1:7" ht="12.75">
      <c r="A1021" s="8" t="s">
        <v>9</v>
      </c>
      <c r="B1021" s="9" t="s">
        <v>10</v>
      </c>
      <c r="C1021" s="10" t="s">
        <v>11</v>
      </c>
      <c r="D1021" s="10" t="s">
        <v>12</v>
      </c>
      <c r="E1021" s="190" t="s">
        <v>373</v>
      </c>
      <c r="F1021" s="190" t="s">
        <v>13</v>
      </c>
      <c r="G1021" s="14" t="s">
        <v>373</v>
      </c>
    </row>
    <row r="1022" spans="1:7" ht="13.5" thickBot="1">
      <c r="A1022" s="15"/>
      <c r="B1022" s="16"/>
      <c r="C1022" s="17"/>
      <c r="D1022" s="17"/>
      <c r="E1022" s="21"/>
      <c r="F1022" s="21"/>
      <c r="G1022" s="20" t="s">
        <v>14</v>
      </c>
    </row>
    <row r="1023" spans="1:7" ht="13.5" thickBot="1">
      <c r="A1023" s="15">
        <v>1</v>
      </c>
      <c r="B1023" s="17">
        <v>2</v>
      </c>
      <c r="C1023" s="17">
        <v>3</v>
      </c>
      <c r="D1023" s="17">
        <v>4</v>
      </c>
      <c r="E1023" s="110">
        <v>5</v>
      </c>
      <c r="F1023" s="85">
        <v>6</v>
      </c>
      <c r="G1023" s="110">
        <v>7</v>
      </c>
    </row>
    <row r="1024" spans="1:7" ht="12.75">
      <c r="A1024" s="8"/>
      <c r="B1024" s="10"/>
      <c r="C1024" s="10"/>
      <c r="D1024" s="41"/>
      <c r="E1024" s="234"/>
      <c r="F1024" s="72"/>
      <c r="G1024" s="59"/>
    </row>
    <row r="1025" spans="1:7" ht="13.5" thickBot="1">
      <c r="A1025" s="8"/>
      <c r="B1025" s="10"/>
      <c r="C1025" s="10"/>
      <c r="D1025" s="92" t="s">
        <v>146</v>
      </c>
      <c r="E1025" s="160">
        <f>E1027</f>
        <v>306844</v>
      </c>
      <c r="F1025" s="194">
        <f>F1027</f>
        <v>0</v>
      </c>
      <c r="G1025" s="42">
        <f>F1025+E1025</f>
        <v>306844</v>
      </c>
    </row>
    <row r="1026" spans="1:7" ht="12.75">
      <c r="A1026" s="8"/>
      <c r="B1026" s="10"/>
      <c r="C1026" s="10"/>
      <c r="D1026" s="9" t="s">
        <v>16</v>
      </c>
      <c r="E1026" s="228"/>
      <c r="F1026" s="72"/>
      <c r="G1026" s="46"/>
    </row>
    <row r="1027" spans="1:7" ht="13.5" thickBot="1">
      <c r="A1027" s="39">
        <v>710</v>
      </c>
      <c r="B1027" s="27"/>
      <c r="C1027" s="105"/>
      <c r="D1027" s="100" t="s">
        <v>127</v>
      </c>
      <c r="E1027" s="160">
        <f>E1028</f>
        <v>306844</v>
      </c>
      <c r="F1027" s="194">
        <f>F1028</f>
        <v>0</v>
      </c>
      <c r="G1027" s="42">
        <f aca="true" t="shared" si="28" ref="G1027:G1050">F1027+E1027</f>
        <v>306844</v>
      </c>
    </row>
    <row r="1028" spans="1:7" ht="13.5" thickBot="1">
      <c r="A1028" s="11"/>
      <c r="B1028" s="17">
        <v>71015</v>
      </c>
      <c r="C1028" s="19"/>
      <c r="D1028" s="83" t="s">
        <v>130</v>
      </c>
      <c r="E1028" s="154">
        <f>SUM(E1029:E1050)</f>
        <v>306844</v>
      </c>
      <c r="F1028" s="154">
        <f>SUM(F1029:F1050)</f>
        <v>0</v>
      </c>
      <c r="G1028" s="44">
        <f t="shared" si="28"/>
        <v>306844</v>
      </c>
    </row>
    <row r="1029" spans="1:7" ht="12.75">
      <c r="A1029" s="11"/>
      <c r="B1029" s="10"/>
      <c r="C1029" s="10">
        <v>4010</v>
      </c>
      <c r="D1029" s="9" t="s">
        <v>29</v>
      </c>
      <c r="E1029" s="56">
        <v>62540</v>
      </c>
      <c r="F1029" s="72">
        <v>226</v>
      </c>
      <c r="G1029" s="46">
        <f t="shared" si="28"/>
        <v>62766</v>
      </c>
    </row>
    <row r="1030" spans="1:7" ht="12.75">
      <c r="A1030" s="11"/>
      <c r="B1030" s="10"/>
      <c r="C1030" s="10">
        <v>4020</v>
      </c>
      <c r="D1030" s="9" t="s">
        <v>385</v>
      </c>
      <c r="E1030" s="56">
        <v>136604</v>
      </c>
      <c r="F1030" s="72">
        <v>-226</v>
      </c>
      <c r="G1030" s="46">
        <f t="shared" si="28"/>
        <v>136378</v>
      </c>
    </row>
    <row r="1031" spans="1:7" ht="12.75">
      <c r="A1031" s="11"/>
      <c r="B1031" s="10"/>
      <c r="C1031" s="10">
        <v>4040</v>
      </c>
      <c r="D1031" s="9" t="s">
        <v>30</v>
      </c>
      <c r="E1031" s="56">
        <v>10268</v>
      </c>
      <c r="F1031" s="72"/>
      <c r="G1031" s="46">
        <f t="shared" si="28"/>
        <v>10268</v>
      </c>
    </row>
    <row r="1032" spans="1:7" ht="12.75">
      <c r="A1032" s="11"/>
      <c r="B1032" s="10"/>
      <c r="C1032" s="10">
        <v>4110</v>
      </c>
      <c r="D1032" s="9" t="s">
        <v>31</v>
      </c>
      <c r="E1032" s="56">
        <v>33633</v>
      </c>
      <c r="F1032" s="72"/>
      <c r="G1032" s="46">
        <f t="shared" si="28"/>
        <v>33633</v>
      </c>
    </row>
    <row r="1033" spans="1:7" ht="12.75">
      <c r="A1033" s="11"/>
      <c r="B1033" s="10"/>
      <c r="C1033" s="10">
        <v>4120</v>
      </c>
      <c r="D1033" s="9" t="s">
        <v>32</v>
      </c>
      <c r="E1033" s="56">
        <v>5131</v>
      </c>
      <c r="F1033" s="72"/>
      <c r="G1033" s="46">
        <f t="shared" si="28"/>
        <v>5131</v>
      </c>
    </row>
    <row r="1034" spans="1:7" ht="12.75">
      <c r="A1034" s="11"/>
      <c r="B1034" s="10"/>
      <c r="C1034" s="12">
        <v>4170</v>
      </c>
      <c r="D1034" s="55" t="s">
        <v>229</v>
      </c>
      <c r="E1034" s="56">
        <v>3000</v>
      </c>
      <c r="F1034" s="72"/>
      <c r="G1034" s="46">
        <f t="shared" si="28"/>
        <v>3000</v>
      </c>
    </row>
    <row r="1035" spans="1:7" ht="12.75">
      <c r="A1035" s="11"/>
      <c r="B1035" s="10"/>
      <c r="C1035" s="12">
        <v>4210</v>
      </c>
      <c r="D1035" s="55" t="s">
        <v>177</v>
      </c>
      <c r="E1035" s="56">
        <v>16836</v>
      </c>
      <c r="F1035" s="72">
        <v>-600</v>
      </c>
      <c r="G1035" s="46">
        <f t="shared" si="28"/>
        <v>16236</v>
      </c>
    </row>
    <row r="1036" spans="1:7" ht="12.75">
      <c r="A1036" s="11"/>
      <c r="B1036" s="10"/>
      <c r="C1036" s="12">
        <v>4270</v>
      </c>
      <c r="D1036" s="55" t="s">
        <v>35</v>
      </c>
      <c r="E1036" s="56">
        <v>1000</v>
      </c>
      <c r="F1036" s="72">
        <v>-500</v>
      </c>
      <c r="G1036" s="46">
        <f t="shared" si="28"/>
        <v>500</v>
      </c>
    </row>
    <row r="1037" spans="1:7" ht="12.75">
      <c r="A1037" s="11"/>
      <c r="B1037" s="10"/>
      <c r="C1037" s="12">
        <v>4280</v>
      </c>
      <c r="D1037" s="55" t="s">
        <v>36</v>
      </c>
      <c r="E1037" s="56">
        <v>366</v>
      </c>
      <c r="F1037" s="72"/>
      <c r="G1037" s="46">
        <f t="shared" si="28"/>
        <v>366</v>
      </c>
    </row>
    <row r="1038" spans="1:7" ht="12.75">
      <c r="A1038" s="11"/>
      <c r="B1038" s="10"/>
      <c r="C1038" s="12">
        <v>4300</v>
      </c>
      <c r="D1038" s="55" t="s">
        <v>37</v>
      </c>
      <c r="E1038" s="56">
        <v>8300</v>
      </c>
      <c r="F1038" s="72"/>
      <c r="G1038" s="46">
        <f t="shared" si="28"/>
        <v>8300</v>
      </c>
    </row>
    <row r="1039" spans="1:7" ht="12.75">
      <c r="A1039" s="11"/>
      <c r="B1039" s="10"/>
      <c r="C1039" s="12">
        <v>4350</v>
      </c>
      <c r="D1039" s="55" t="s">
        <v>305</v>
      </c>
      <c r="E1039" s="56">
        <v>2200</v>
      </c>
      <c r="F1039" s="72"/>
      <c r="G1039" s="46">
        <f t="shared" si="28"/>
        <v>2200</v>
      </c>
    </row>
    <row r="1040" spans="1:7" ht="12.75">
      <c r="A1040" s="11"/>
      <c r="B1040" s="10"/>
      <c r="C1040" s="12">
        <v>4360</v>
      </c>
      <c r="D1040" s="55" t="s">
        <v>284</v>
      </c>
      <c r="E1040" s="56">
        <v>400</v>
      </c>
      <c r="F1040" s="72"/>
      <c r="G1040" s="46">
        <f t="shared" si="28"/>
        <v>400</v>
      </c>
    </row>
    <row r="1041" spans="1:7" ht="12.75">
      <c r="A1041" s="11"/>
      <c r="B1041" s="10"/>
      <c r="C1041" s="12">
        <v>4370</v>
      </c>
      <c r="D1041" s="55" t="s">
        <v>285</v>
      </c>
      <c r="E1041" s="56">
        <v>3500</v>
      </c>
      <c r="F1041" s="72"/>
      <c r="G1041" s="46">
        <f t="shared" si="28"/>
        <v>3500</v>
      </c>
    </row>
    <row r="1042" spans="1:7" ht="12.75">
      <c r="A1042" s="11"/>
      <c r="B1042" s="10"/>
      <c r="C1042" s="12">
        <v>4400</v>
      </c>
      <c r="D1042" s="55" t="s">
        <v>295</v>
      </c>
      <c r="E1042" s="56">
        <v>5400</v>
      </c>
      <c r="F1042" s="72"/>
      <c r="G1042" s="46">
        <f t="shared" si="28"/>
        <v>5400</v>
      </c>
    </row>
    <row r="1043" spans="1:7" ht="12.75">
      <c r="A1043" s="11"/>
      <c r="B1043" s="10"/>
      <c r="C1043" s="12">
        <v>4410</v>
      </c>
      <c r="D1043" s="55" t="s">
        <v>38</v>
      </c>
      <c r="E1043" s="56">
        <v>1000</v>
      </c>
      <c r="F1043" s="72"/>
      <c r="G1043" s="46">
        <f t="shared" si="28"/>
        <v>1000</v>
      </c>
    </row>
    <row r="1044" spans="1:7" ht="12.75">
      <c r="A1044" s="11"/>
      <c r="B1044" s="10"/>
      <c r="C1044" s="12">
        <v>4430</v>
      </c>
      <c r="D1044" s="55" t="s">
        <v>39</v>
      </c>
      <c r="E1044" s="56">
        <v>2400</v>
      </c>
      <c r="F1044" s="72"/>
      <c r="G1044" s="46">
        <f>F1044+E1044</f>
        <v>2400</v>
      </c>
    </row>
    <row r="1045" spans="1:7" ht="12.75">
      <c r="A1045" s="11"/>
      <c r="B1045" s="10"/>
      <c r="C1045" s="12">
        <v>4440</v>
      </c>
      <c r="D1045" s="55" t="s">
        <v>40</v>
      </c>
      <c r="E1045" s="56">
        <v>3626</v>
      </c>
      <c r="F1045" s="72"/>
      <c r="G1045" s="46">
        <f t="shared" si="28"/>
        <v>3626</v>
      </c>
    </row>
    <row r="1046" spans="1:7" ht="12.75">
      <c r="A1046" s="11"/>
      <c r="B1046" s="12"/>
      <c r="C1046" s="12">
        <v>4550</v>
      </c>
      <c r="D1046" s="55" t="s">
        <v>356</v>
      </c>
      <c r="E1046" s="56">
        <v>1200</v>
      </c>
      <c r="F1046" s="72">
        <v>-200</v>
      </c>
      <c r="G1046" s="46">
        <f t="shared" si="28"/>
        <v>1000</v>
      </c>
    </row>
    <row r="1047" spans="1:7" ht="12.75">
      <c r="A1047" s="11"/>
      <c r="B1047" s="12"/>
      <c r="C1047" s="12">
        <v>4610</v>
      </c>
      <c r="D1047" s="55" t="s">
        <v>438</v>
      </c>
      <c r="E1047" s="56">
        <v>40</v>
      </c>
      <c r="F1047" s="72"/>
      <c r="G1047" s="46">
        <f t="shared" si="28"/>
        <v>40</v>
      </c>
    </row>
    <row r="1048" spans="1:7" ht="12.75">
      <c r="A1048" s="11"/>
      <c r="B1048" s="12"/>
      <c r="C1048" s="12">
        <v>4700</v>
      </c>
      <c r="D1048" s="9" t="s">
        <v>302</v>
      </c>
      <c r="E1048" s="56">
        <v>1200</v>
      </c>
      <c r="F1048" s="72">
        <v>-500</v>
      </c>
      <c r="G1048" s="46">
        <f t="shared" si="28"/>
        <v>700</v>
      </c>
    </row>
    <row r="1049" spans="1:7" ht="12.75">
      <c r="A1049" s="11"/>
      <c r="B1049" s="12"/>
      <c r="C1049" s="12">
        <v>4740</v>
      </c>
      <c r="D1049" s="55" t="s">
        <v>287</v>
      </c>
      <c r="E1049" s="56">
        <v>2000</v>
      </c>
      <c r="F1049" s="72">
        <v>-200</v>
      </c>
      <c r="G1049" s="46">
        <f t="shared" si="28"/>
        <v>1800</v>
      </c>
    </row>
    <row r="1050" spans="1:7" ht="12.75">
      <c r="A1050" s="11"/>
      <c r="B1050" s="12"/>
      <c r="C1050" s="12">
        <v>4750</v>
      </c>
      <c r="D1050" s="55" t="s">
        <v>304</v>
      </c>
      <c r="E1050" s="56">
        <v>6200</v>
      </c>
      <c r="F1050" s="72">
        <v>2000</v>
      </c>
      <c r="G1050" s="46">
        <f t="shared" si="28"/>
        <v>8200</v>
      </c>
    </row>
    <row r="1051" spans="1:7" ht="13.5" thickBot="1">
      <c r="A1051" s="113"/>
      <c r="B1051" s="114"/>
      <c r="C1051" s="114"/>
      <c r="D1051" s="114"/>
      <c r="E1051" s="148"/>
      <c r="F1051" s="197"/>
      <c r="G1051" s="35"/>
    </row>
    <row r="1052" spans="1:7" ht="12.75">
      <c r="A1052" s="48"/>
      <c r="B1052" s="64"/>
      <c r="C1052" s="48"/>
      <c r="D1052" s="49"/>
      <c r="G1052" s="1"/>
    </row>
    <row r="1053" spans="1:7" ht="12.75">
      <c r="A1053" s="48"/>
      <c r="B1053" s="64"/>
      <c r="C1053" s="48"/>
      <c r="D1053" s="49"/>
      <c r="G1053" s="1"/>
    </row>
    <row r="1054" spans="1:7" ht="12.75">
      <c r="A1054" s="482" t="s">
        <v>106</v>
      </c>
      <c r="B1054" s="482"/>
      <c r="C1054" s="482"/>
      <c r="D1054" s="482"/>
      <c r="E1054" s="482"/>
      <c r="F1054" s="482"/>
      <c r="G1054" s="482"/>
    </row>
    <row r="1055" spans="1:7" ht="13.5" thickBot="1">
      <c r="A1055" s="481" t="s">
        <v>45</v>
      </c>
      <c r="B1055" s="481"/>
      <c r="C1055" s="481"/>
      <c r="D1055" s="481"/>
      <c r="E1055" s="481"/>
      <c r="F1055" s="481"/>
      <c r="G1055" s="481"/>
    </row>
    <row r="1056" spans="1:7" ht="12.75">
      <c r="A1056" s="54"/>
      <c r="B1056" s="9"/>
      <c r="C1056" s="9"/>
      <c r="D1056" s="9"/>
      <c r="E1056" s="189" t="s">
        <v>8</v>
      </c>
      <c r="F1056" s="189"/>
      <c r="G1056" s="7" t="s">
        <v>8</v>
      </c>
    </row>
    <row r="1057" spans="1:7" ht="12.75">
      <c r="A1057" s="8" t="s">
        <v>9</v>
      </c>
      <c r="B1057" s="9" t="s">
        <v>10</v>
      </c>
      <c r="C1057" s="10" t="s">
        <v>11</v>
      </c>
      <c r="D1057" s="10" t="s">
        <v>12</v>
      </c>
      <c r="E1057" s="190" t="s">
        <v>373</v>
      </c>
      <c r="F1057" s="190" t="s">
        <v>13</v>
      </c>
      <c r="G1057" s="14" t="s">
        <v>373</v>
      </c>
    </row>
    <row r="1058" spans="1:7" ht="13.5" thickBot="1">
      <c r="A1058" s="15"/>
      <c r="B1058" s="16"/>
      <c r="C1058" s="17"/>
      <c r="D1058" s="17"/>
      <c r="E1058" s="21"/>
      <c r="F1058" s="21"/>
      <c r="G1058" s="20" t="s">
        <v>14</v>
      </c>
    </row>
    <row r="1059" spans="1:9" ht="13.5" thickBot="1">
      <c r="A1059" s="15">
        <v>1</v>
      </c>
      <c r="B1059" s="17">
        <v>2</v>
      </c>
      <c r="C1059" s="17">
        <v>3</v>
      </c>
      <c r="D1059" s="17">
        <v>4</v>
      </c>
      <c r="E1059" s="110">
        <v>5</v>
      </c>
      <c r="F1059" s="85">
        <v>6</v>
      </c>
      <c r="G1059" s="77">
        <v>7</v>
      </c>
      <c r="I1059" t="s">
        <v>273</v>
      </c>
    </row>
    <row r="1060" spans="1:7" ht="12.75">
      <c r="A1060" s="5"/>
      <c r="B1060" s="6"/>
      <c r="C1060" s="6"/>
      <c r="D1060" s="6"/>
      <c r="E1060" s="234"/>
      <c r="F1060" s="191"/>
      <c r="G1060" s="60"/>
    </row>
    <row r="1061" spans="1:9" ht="13.5" thickBot="1">
      <c r="A1061" s="11"/>
      <c r="B1061" s="12"/>
      <c r="C1061" s="12"/>
      <c r="D1061" s="27" t="s">
        <v>107</v>
      </c>
      <c r="E1061" s="192">
        <f>E1063+E1078+E1084+E1102+E1115+E1144+E1150+E1184+E1194+E1230+E1177+E1246+E1138+E1259+E1169+E1270</f>
        <v>31694341</v>
      </c>
      <c r="F1061" s="192">
        <f>F1063+F1078+F1084+F1102+F1115+F1144+F1150+F1184+F1194+F1230+F1177+F1246+F1138+F1259+F1169+F1270</f>
        <v>968930</v>
      </c>
      <c r="G1061" s="192">
        <f>G1063+G1078+G1084+G1102+G1115+G1144+G1150+G1184+G1194+G1230+G1177+G1246+G1138+G1259+G1169+G1270</f>
        <v>32663271</v>
      </c>
      <c r="I1061" s="1">
        <f>G1574</f>
        <v>1403642</v>
      </c>
    </row>
    <row r="1062" spans="1:9" ht="12.75">
      <c r="A1062" s="11"/>
      <c r="B1062" s="12"/>
      <c r="C1062" s="12"/>
      <c r="D1062" s="90" t="s">
        <v>16</v>
      </c>
      <c r="E1062" s="239"/>
      <c r="G1062" s="46"/>
      <c r="I1062" s="1"/>
    </row>
    <row r="1063" spans="1:7" ht="13.5" thickBot="1">
      <c r="A1063" s="91" t="s">
        <v>108</v>
      </c>
      <c r="B1063" s="92"/>
      <c r="C1063" s="92"/>
      <c r="D1063" s="93" t="s">
        <v>109</v>
      </c>
      <c r="E1063" s="192">
        <f>E1064+E1074+E1070</f>
        <v>113952</v>
      </c>
      <c r="F1063" s="192">
        <f>F1064+F1074+F1070</f>
        <v>0</v>
      </c>
      <c r="G1063" s="42">
        <f>F1063+E1063</f>
        <v>113952</v>
      </c>
    </row>
    <row r="1064" spans="1:7" ht="13.5" thickBot="1">
      <c r="A1064" s="94"/>
      <c r="B1064" s="69" t="s">
        <v>110</v>
      </c>
      <c r="C1064" s="66"/>
      <c r="D1064" s="95" t="s">
        <v>111</v>
      </c>
      <c r="E1064" s="163">
        <f>E1065</f>
        <v>13000</v>
      </c>
      <c r="F1064" s="195">
        <f>SUM(F1065)</f>
        <v>0</v>
      </c>
      <c r="G1064" s="44">
        <f>F1064+E1064</f>
        <v>13000</v>
      </c>
    </row>
    <row r="1065" spans="1:7" ht="12.75">
      <c r="A1065" s="94"/>
      <c r="B1065" s="10"/>
      <c r="C1065" s="88" t="s">
        <v>198</v>
      </c>
      <c r="D1065" s="55" t="s">
        <v>112</v>
      </c>
      <c r="E1065" s="143">
        <v>13000</v>
      </c>
      <c r="F1065" s="72"/>
      <c r="G1065" s="46">
        <f>F1065+E1065</f>
        <v>13000</v>
      </c>
    </row>
    <row r="1066" spans="1:7" ht="12.75">
      <c r="A1066" s="94"/>
      <c r="B1066" s="10"/>
      <c r="C1066" s="88"/>
      <c r="D1066" s="55" t="s">
        <v>113</v>
      </c>
      <c r="E1066" s="143"/>
      <c r="F1066" s="72"/>
      <c r="G1066" s="46"/>
    </row>
    <row r="1067" spans="1:7" ht="12.75">
      <c r="A1067" s="94"/>
      <c r="B1067" s="10"/>
      <c r="C1067" s="88"/>
      <c r="D1067" s="55"/>
      <c r="E1067" s="143"/>
      <c r="F1067" s="72"/>
      <c r="G1067" s="46"/>
    </row>
    <row r="1068" spans="1:7" ht="12.75">
      <c r="A1068" s="94"/>
      <c r="B1068" s="37" t="s">
        <v>453</v>
      </c>
      <c r="C1068" s="88"/>
      <c r="D1068" s="424" t="s">
        <v>449</v>
      </c>
      <c r="E1068" s="143"/>
      <c r="F1068" s="72"/>
      <c r="G1068" s="46"/>
    </row>
    <row r="1069" spans="1:7" ht="12.75">
      <c r="A1069" s="94"/>
      <c r="B1069" s="10"/>
      <c r="C1069" s="88"/>
      <c r="D1069" s="424" t="s">
        <v>450</v>
      </c>
      <c r="E1069" s="143"/>
      <c r="F1069" s="72"/>
      <c r="G1069" s="46"/>
    </row>
    <row r="1070" spans="1:7" ht="12.75">
      <c r="A1070" s="94"/>
      <c r="B1070" s="172"/>
      <c r="C1070" s="310"/>
      <c r="D1070" s="450" t="s">
        <v>451</v>
      </c>
      <c r="E1070" s="241">
        <f>E1071</f>
        <v>27159</v>
      </c>
      <c r="F1070" s="241">
        <f>F1071</f>
        <v>0</v>
      </c>
      <c r="G1070" s="241">
        <f>G1071</f>
        <v>27159</v>
      </c>
    </row>
    <row r="1071" spans="1:7" ht="12.75">
      <c r="A1071" s="94"/>
      <c r="B1071" s="10"/>
      <c r="C1071" s="88" t="s">
        <v>452</v>
      </c>
      <c r="D1071" s="171" t="s">
        <v>439</v>
      </c>
      <c r="E1071" s="143">
        <v>27159</v>
      </c>
      <c r="F1071" s="72"/>
      <c r="G1071" s="46">
        <f>E1071+F1071</f>
        <v>27159</v>
      </c>
    </row>
    <row r="1072" spans="1:7" ht="12.75">
      <c r="A1072" s="94"/>
      <c r="B1072" s="10"/>
      <c r="C1072" s="88"/>
      <c r="D1072" s="171" t="s">
        <v>440</v>
      </c>
      <c r="E1072" s="143"/>
      <c r="F1072" s="72"/>
      <c r="G1072" s="46"/>
    </row>
    <row r="1073" spans="1:7" ht="12.75">
      <c r="A1073" s="94"/>
      <c r="B1073" s="10"/>
      <c r="C1073" s="88"/>
      <c r="D1073" s="55"/>
      <c r="E1073" s="143"/>
      <c r="F1073" s="72"/>
      <c r="G1073" s="46"/>
    </row>
    <row r="1074" spans="1:7" ht="13.5" thickBot="1">
      <c r="A1074" s="94"/>
      <c r="B1074" s="75" t="s">
        <v>277</v>
      </c>
      <c r="C1074" s="87"/>
      <c r="D1074" s="83" t="s">
        <v>54</v>
      </c>
      <c r="E1074" s="163">
        <f>E1075</f>
        <v>73793</v>
      </c>
      <c r="F1074" s="149">
        <f>F1075</f>
        <v>0</v>
      </c>
      <c r="G1074" s="45">
        <f>E1074+F1074</f>
        <v>73793</v>
      </c>
    </row>
    <row r="1075" spans="1:7" ht="12.75">
      <c r="A1075" s="94"/>
      <c r="B1075" s="10"/>
      <c r="C1075" s="88" t="s">
        <v>191</v>
      </c>
      <c r="D1075" s="171" t="s">
        <v>278</v>
      </c>
      <c r="E1075" s="143">
        <v>73793</v>
      </c>
      <c r="F1075" s="72"/>
      <c r="G1075" s="46">
        <f>E1075+F1075</f>
        <v>73793</v>
      </c>
    </row>
    <row r="1076" spans="1:7" ht="12.75">
      <c r="A1076" s="94"/>
      <c r="B1076" s="10"/>
      <c r="C1076" s="88"/>
      <c r="D1076" s="171" t="s">
        <v>279</v>
      </c>
      <c r="E1076" s="143"/>
      <c r="F1076" s="72"/>
      <c r="G1076" s="46"/>
    </row>
    <row r="1077" spans="1:7" ht="12.75">
      <c r="A1077" s="94"/>
      <c r="B1077" s="40"/>
      <c r="C1077" s="99"/>
      <c r="D1077" s="12"/>
      <c r="E1077" s="143"/>
      <c r="F1077" s="72"/>
      <c r="G1077" s="46"/>
    </row>
    <row r="1078" spans="1:7" ht="13.5" thickBot="1">
      <c r="A1078" s="91" t="s">
        <v>114</v>
      </c>
      <c r="B1078" s="27"/>
      <c r="C1078" s="92"/>
      <c r="D1078" s="100" t="s">
        <v>115</v>
      </c>
      <c r="E1078" s="192">
        <f>E1079</f>
        <v>188635</v>
      </c>
      <c r="F1078" s="194">
        <f>F1079</f>
        <v>10753</v>
      </c>
      <c r="G1078" s="42">
        <f>F1078+E1078</f>
        <v>199388</v>
      </c>
    </row>
    <row r="1079" spans="1:7" ht="13.5" thickBot="1">
      <c r="A1079" s="101"/>
      <c r="B1079" s="69" t="s">
        <v>116</v>
      </c>
      <c r="C1079" s="66"/>
      <c r="D1079" s="102" t="s">
        <v>117</v>
      </c>
      <c r="E1079" s="214">
        <f>E1080</f>
        <v>188635</v>
      </c>
      <c r="F1079" s="195">
        <f>F1080</f>
        <v>10753</v>
      </c>
      <c r="G1079" s="44">
        <f>F1079+E1079</f>
        <v>199388</v>
      </c>
    </row>
    <row r="1080" spans="1:7" ht="12.75">
      <c r="A1080" s="101"/>
      <c r="B1080" s="10"/>
      <c r="C1080" s="12">
        <v>2460</v>
      </c>
      <c r="D1080" s="55" t="s">
        <v>118</v>
      </c>
      <c r="E1080" s="143">
        <v>188635</v>
      </c>
      <c r="F1080" s="72">
        <v>10753</v>
      </c>
      <c r="G1080" s="46">
        <f>F1080+E1080</f>
        <v>199388</v>
      </c>
    </row>
    <row r="1081" spans="1:7" ht="12.75">
      <c r="A1081" s="101"/>
      <c r="B1081" s="10"/>
      <c r="C1081" s="12"/>
      <c r="D1081" s="55" t="s">
        <v>240</v>
      </c>
      <c r="E1081" s="143"/>
      <c r="F1081" s="72"/>
      <c r="G1081" s="46"/>
    </row>
    <row r="1082" spans="1:7" ht="12.75">
      <c r="A1082" s="101"/>
      <c r="B1082" s="10"/>
      <c r="C1082" s="12"/>
      <c r="D1082" s="55" t="s">
        <v>241</v>
      </c>
      <c r="E1082" s="143"/>
      <c r="F1082" s="72"/>
      <c r="G1082" s="46"/>
    </row>
    <row r="1083" spans="1:7" ht="12.75">
      <c r="A1083" s="101"/>
      <c r="B1083" s="10"/>
      <c r="C1083" s="12"/>
      <c r="D1083" s="55"/>
      <c r="E1083" s="143"/>
      <c r="F1083" s="72"/>
      <c r="G1083" s="46"/>
    </row>
    <row r="1084" spans="1:7" ht="13.5" thickBot="1">
      <c r="A1084" s="39">
        <v>700</v>
      </c>
      <c r="B1084" s="27"/>
      <c r="C1084" s="92"/>
      <c r="D1084" s="100" t="s">
        <v>20</v>
      </c>
      <c r="E1084" s="192">
        <f>E1085</f>
        <v>1461642</v>
      </c>
      <c r="F1084" s="194">
        <f>F1085</f>
        <v>0</v>
      </c>
      <c r="G1084" s="42">
        <f>F1084+E1084</f>
        <v>1461642</v>
      </c>
    </row>
    <row r="1085" spans="1:8" ht="13.5" thickBot="1">
      <c r="A1085" s="11"/>
      <c r="B1085" s="17">
        <v>70005</v>
      </c>
      <c r="C1085" s="19"/>
      <c r="D1085" s="83" t="s">
        <v>21</v>
      </c>
      <c r="E1085" s="163">
        <f>SUM(E1087:E1100)</f>
        <v>1461642</v>
      </c>
      <c r="F1085" s="195">
        <f>SUM(F1086:F1100)</f>
        <v>0</v>
      </c>
      <c r="G1085" s="44">
        <f>F1085+E1085</f>
        <v>1461642</v>
      </c>
      <c r="H1085" s="1"/>
    </row>
    <row r="1086" spans="1:7" ht="12.75">
      <c r="A1086" s="11"/>
      <c r="B1086" s="10"/>
      <c r="C1086" s="88" t="s">
        <v>199</v>
      </c>
      <c r="D1086" s="55" t="s">
        <v>123</v>
      </c>
      <c r="E1086" s="143"/>
      <c r="F1086" s="72"/>
      <c r="G1086" s="46"/>
    </row>
    <row r="1087" spans="1:7" ht="12.75">
      <c r="A1087" s="11"/>
      <c r="B1087" s="10"/>
      <c r="C1087" s="88"/>
      <c r="D1087" s="55" t="s">
        <v>124</v>
      </c>
      <c r="E1087" s="143">
        <v>7000</v>
      </c>
      <c r="F1087" s="72"/>
      <c r="G1087" s="46">
        <f>F1087+E1087</f>
        <v>7000</v>
      </c>
    </row>
    <row r="1088" spans="1:7" ht="12.75">
      <c r="A1088" s="11"/>
      <c r="B1088" s="10"/>
      <c r="C1088" s="88" t="s">
        <v>197</v>
      </c>
      <c r="D1088" s="55" t="s">
        <v>95</v>
      </c>
      <c r="E1088" s="143">
        <v>1000</v>
      </c>
      <c r="F1088" s="72"/>
      <c r="G1088" s="46">
        <f aca="true" t="shared" si="29" ref="G1088:G1099">F1088+E1088</f>
        <v>1000</v>
      </c>
    </row>
    <row r="1089" spans="1:7" ht="12.75">
      <c r="A1089" s="11"/>
      <c r="B1089" s="10"/>
      <c r="C1089" s="88" t="s">
        <v>191</v>
      </c>
      <c r="D1089" s="9" t="s">
        <v>22</v>
      </c>
      <c r="E1089" s="143">
        <v>33000</v>
      </c>
      <c r="F1089" s="72"/>
      <c r="G1089" s="46">
        <f t="shared" si="29"/>
        <v>33000</v>
      </c>
    </row>
    <row r="1090" spans="1:7" ht="12.75">
      <c r="A1090" s="11"/>
      <c r="B1090" s="10"/>
      <c r="C1090" s="12"/>
      <c r="D1090" s="9" t="s">
        <v>23</v>
      </c>
      <c r="E1090" s="143"/>
      <c r="F1090" s="72"/>
      <c r="G1090" s="46">
        <f t="shared" si="29"/>
        <v>0</v>
      </c>
    </row>
    <row r="1091" spans="1:7" ht="12.75">
      <c r="A1091" s="11"/>
      <c r="B1091" s="10"/>
      <c r="C1091" s="88" t="s">
        <v>357</v>
      </c>
      <c r="D1091" s="55" t="s">
        <v>358</v>
      </c>
      <c r="E1091" s="143">
        <v>0</v>
      </c>
      <c r="F1091" s="72"/>
      <c r="G1091" s="46">
        <f t="shared" si="29"/>
        <v>0</v>
      </c>
    </row>
    <row r="1092" spans="1:7" ht="12.75">
      <c r="A1092" s="11"/>
      <c r="B1092" s="10"/>
      <c r="C1092" s="88" t="s">
        <v>200</v>
      </c>
      <c r="D1092" s="55" t="s">
        <v>125</v>
      </c>
      <c r="E1092" s="143">
        <v>1267300</v>
      </c>
      <c r="F1092" s="72"/>
      <c r="G1092" s="46">
        <f t="shared" si="29"/>
        <v>1267300</v>
      </c>
    </row>
    <row r="1093" spans="1:7" ht="12.75">
      <c r="A1093" s="11"/>
      <c r="B1093" s="10"/>
      <c r="C1093" s="12"/>
      <c r="D1093" s="55" t="s">
        <v>126</v>
      </c>
      <c r="E1093" s="143"/>
      <c r="F1093" s="72"/>
      <c r="G1093" s="46"/>
    </row>
    <row r="1094" spans="1:7" ht="12.75">
      <c r="A1094" s="11"/>
      <c r="B1094" s="10"/>
      <c r="C1094" s="88" t="s">
        <v>203</v>
      </c>
      <c r="D1094" s="55" t="s">
        <v>254</v>
      </c>
      <c r="E1094" s="143"/>
      <c r="F1094" s="143"/>
      <c r="G1094" s="46">
        <f t="shared" si="29"/>
        <v>0</v>
      </c>
    </row>
    <row r="1095" spans="1:7" ht="12.75">
      <c r="A1095" s="11"/>
      <c r="B1095" s="10"/>
      <c r="C1095" s="88" t="s">
        <v>190</v>
      </c>
      <c r="D1095" s="71" t="s">
        <v>19</v>
      </c>
      <c r="E1095" s="143"/>
      <c r="F1095" s="143"/>
      <c r="G1095" s="46">
        <f t="shared" si="29"/>
        <v>0</v>
      </c>
    </row>
    <row r="1096" spans="1:7" ht="12.75">
      <c r="A1096" s="11"/>
      <c r="B1096" s="10"/>
      <c r="C1096" s="88" t="s">
        <v>198</v>
      </c>
      <c r="D1096" s="55" t="s">
        <v>112</v>
      </c>
      <c r="E1096" s="143">
        <v>58000</v>
      </c>
      <c r="F1096" s="72"/>
      <c r="G1096" s="46">
        <f t="shared" si="29"/>
        <v>58000</v>
      </c>
    </row>
    <row r="1097" spans="1:7" ht="12.75">
      <c r="A1097" s="11"/>
      <c r="B1097" s="10"/>
      <c r="C1097" s="88"/>
      <c r="D1097" s="55" t="s">
        <v>113</v>
      </c>
      <c r="E1097" s="143"/>
      <c r="F1097" s="72"/>
      <c r="G1097" s="46"/>
    </row>
    <row r="1098" spans="1:7" ht="12.75">
      <c r="A1098" s="11"/>
      <c r="B1098" s="10"/>
      <c r="C1098" s="88" t="s">
        <v>201</v>
      </c>
      <c r="D1098" s="55" t="s">
        <v>239</v>
      </c>
      <c r="E1098" s="143"/>
      <c r="F1098" s="72"/>
      <c r="G1098" s="46"/>
    </row>
    <row r="1099" spans="1:7" ht="12.75">
      <c r="A1099" s="11"/>
      <c r="B1099" s="10"/>
      <c r="C1099" s="37"/>
      <c r="D1099" s="55" t="s">
        <v>257</v>
      </c>
      <c r="E1099" s="143">
        <v>94000</v>
      </c>
      <c r="F1099" s="72"/>
      <c r="G1099" s="46">
        <f t="shared" si="29"/>
        <v>94000</v>
      </c>
    </row>
    <row r="1100" spans="1:7" ht="12.75">
      <c r="A1100" s="11"/>
      <c r="B1100" s="10"/>
      <c r="C1100" s="88" t="s">
        <v>258</v>
      </c>
      <c r="D1100" s="55" t="s">
        <v>259</v>
      </c>
      <c r="E1100" s="143">
        <v>1342</v>
      </c>
      <c r="F1100" s="72"/>
      <c r="G1100" s="46">
        <f>F1100+E1100</f>
        <v>1342</v>
      </c>
    </row>
    <row r="1101" spans="1:7" ht="12.75">
      <c r="A1101" s="11"/>
      <c r="B1101" s="10"/>
      <c r="C1101" s="88"/>
      <c r="D1101" s="55"/>
      <c r="E1101" s="239"/>
      <c r="F1101" s="72"/>
      <c r="G1101" s="46"/>
    </row>
    <row r="1102" spans="1:7" ht="13.5" thickBot="1">
      <c r="A1102" s="39">
        <v>710</v>
      </c>
      <c r="B1102" s="27"/>
      <c r="C1102" s="105"/>
      <c r="D1102" s="100" t="s">
        <v>127</v>
      </c>
      <c r="E1102" s="192">
        <f>E1103+E1107+E1111</f>
        <v>360844</v>
      </c>
      <c r="F1102" s="194">
        <f>F1103+F1107+F1111</f>
        <v>0</v>
      </c>
      <c r="G1102" s="42">
        <f>F1102+E1102</f>
        <v>360844</v>
      </c>
    </row>
    <row r="1103" spans="1:7" ht="13.5" thickBot="1">
      <c r="A1103" s="11"/>
      <c r="B1103" s="17">
        <v>71013</v>
      </c>
      <c r="C1103" s="87"/>
      <c r="D1103" s="83" t="s">
        <v>128</v>
      </c>
      <c r="E1103" s="163">
        <f>E1104</f>
        <v>40000</v>
      </c>
      <c r="F1103" s="196">
        <f>SUM(F1104)</f>
        <v>0</v>
      </c>
      <c r="G1103" s="45">
        <f>F1103+E1103</f>
        <v>40000</v>
      </c>
    </row>
    <row r="1104" spans="1:7" ht="12.75">
      <c r="A1104" s="11"/>
      <c r="B1104" s="10"/>
      <c r="C1104" s="88" t="s">
        <v>198</v>
      </c>
      <c r="D1104" s="55" t="s">
        <v>112</v>
      </c>
      <c r="E1104" s="143">
        <v>40000</v>
      </c>
      <c r="F1104" s="72"/>
      <c r="G1104" s="46">
        <f>F1104+E1104</f>
        <v>40000</v>
      </c>
    </row>
    <row r="1105" spans="1:7" ht="12.75">
      <c r="A1105" s="11"/>
      <c r="B1105" s="10"/>
      <c r="C1105" s="37"/>
      <c r="D1105" s="55" t="s">
        <v>113</v>
      </c>
      <c r="E1105" s="143"/>
      <c r="F1105" s="72"/>
      <c r="G1105" s="46"/>
    </row>
    <row r="1106" spans="1:7" ht="12.75">
      <c r="A1106" s="11"/>
      <c r="B1106" s="10"/>
      <c r="C1106" s="88"/>
      <c r="D1106" s="55"/>
      <c r="E1106" s="143"/>
      <c r="F1106" s="167"/>
      <c r="G1106" s="46"/>
    </row>
    <row r="1107" spans="1:7" ht="13.5" thickBot="1">
      <c r="A1107" s="11"/>
      <c r="B1107" s="17">
        <v>71014</v>
      </c>
      <c r="C1107" s="87"/>
      <c r="D1107" s="83" t="s">
        <v>129</v>
      </c>
      <c r="E1107" s="163">
        <f>E1108</f>
        <v>14000</v>
      </c>
      <c r="F1107" s="163">
        <f>F1108</f>
        <v>0</v>
      </c>
      <c r="G1107" s="45">
        <f>F1107+E1107</f>
        <v>14000</v>
      </c>
    </row>
    <row r="1108" spans="1:7" ht="12.75">
      <c r="A1108" s="11"/>
      <c r="B1108" s="10"/>
      <c r="C1108" s="88" t="s">
        <v>198</v>
      </c>
      <c r="D1108" s="55" t="s">
        <v>112</v>
      </c>
      <c r="E1108" s="143">
        <v>14000</v>
      </c>
      <c r="F1108" s="72"/>
      <c r="G1108" s="46">
        <f>F1108+E1108</f>
        <v>14000</v>
      </c>
    </row>
    <row r="1109" spans="1:7" ht="12.75">
      <c r="A1109" s="11"/>
      <c r="B1109" s="10"/>
      <c r="C1109" s="88"/>
      <c r="D1109" s="55" t="s">
        <v>113</v>
      </c>
      <c r="E1109" s="143"/>
      <c r="F1109" s="72"/>
      <c r="G1109" s="46"/>
    </row>
    <row r="1110" spans="1:7" ht="12.75">
      <c r="A1110" s="11"/>
      <c r="B1110" s="10"/>
      <c r="C1110" s="88"/>
      <c r="D1110" s="55"/>
      <c r="E1110" s="143"/>
      <c r="F1110" s="72"/>
      <c r="G1110" s="46"/>
    </row>
    <row r="1111" spans="1:7" ht="13.5" thickBot="1">
      <c r="A1111" s="11"/>
      <c r="B1111" s="17">
        <v>71015</v>
      </c>
      <c r="C1111" s="19"/>
      <c r="D1111" s="83" t="s">
        <v>130</v>
      </c>
      <c r="E1111" s="163">
        <f>E1113</f>
        <v>306844</v>
      </c>
      <c r="F1111" s="163">
        <f>F1113</f>
        <v>0</v>
      </c>
      <c r="G1111" s="45">
        <f>F1111+E1111</f>
        <v>306844</v>
      </c>
    </row>
    <row r="1112" spans="1:7" ht="12.75">
      <c r="A1112" s="11"/>
      <c r="B1112" s="10"/>
      <c r="C1112" s="12">
        <v>2110</v>
      </c>
      <c r="D1112" s="55" t="s">
        <v>112</v>
      </c>
      <c r="E1112" s="143"/>
      <c r="F1112" s="72"/>
      <c r="G1112" s="46"/>
    </row>
    <row r="1113" spans="1:7" ht="12.75">
      <c r="A1113" s="11"/>
      <c r="B1113" s="10"/>
      <c r="C1113" s="88"/>
      <c r="D1113" s="55" t="s">
        <v>113</v>
      </c>
      <c r="E1113" s="143">
        <v>306844</v>
      </c>
      <c r="F1113" s="72"/>
      <c r="G1113" s="46">
        <f>F1113+E1113</f>
        <v>306844</v>
      </c>
    </row>
    <row r="1114" spans="1:7" ht="12.75">
      <c r="A1114" s="11"/>
      <c r="B1114" s="10"/>
      <c r="C1114" s="88"/>
      <c r="D1114" s="55"/>
      <c r="E1114" s="56"/>
      <c r="F1114" s="72"/>
      <c r="G1114" s="46"/>
    </row>
    <row r="1115" spans="1:7" ht="13.5" thickBot="1">
      <c r="A1115" s="39">
        <v>750</v>
      </c>
      <c r="B1115" s="27"/>
      <c r="C1115" s="92"/>
      <c r="D1115" s="100" t="s">
        <v>131</v>
      </c>
      <c r="E1115" s="192">
        <f>E1116+E1120+E1131+E1135</f>
        <v>1266710</v>
      </c>
      <c r="F1115" s="192">
        <f>F1116+F1120+F1131+F1135</f>
        <v>0</v>
      </c>
      <c r="G1115" s="192">
        <f>G1116+G1120+G1131+G1135</f>
        <v>1266710</v>
      </c>
    </row>
    <row r="1116" spans="1:7" ht="13.5" thickBot="1">
      <c r="A1116" s="11"/>
      <c r="B1116" s="17">
        <v>75011</v>
      </c>
      <c r="C1116" s="19"/>
      <c r="D1116" s="83" t="s">
        <v>132</v>
      </c>
      <c r="E1116" s="214">
        <f>E1118</f>
        <v>194533</v>
      </c>
      <c r="F1116" s="214">
        <f>F1118</f>
        <v>0</v>
      </c>
      <c r="G1116" s="44">
        <f>F1116+E1116</f>
        <v>194533</v>
      </c>
    </row>
    <row r="1117" spans="1:7" ht="12.75">
      <c r="A1117" s="11"/>
      <c r="B1117" s="12"/>
      <c r="C1117" s="12">
        <v>2110</v>
      </c>
      <c r="D1117" s="55" t="s">
        <v>112</v>
      </c>
      <c r="E1117" s="143"/>
      <c r="F1117" s="72"/>
      <c r="G1117" s="46"/>
    </row>
    <row r="1118" spans="1:7" ht="12.75">
      <c r="A1118" s="11"/>
      <c r="B1118" s="12"/>
      <c r="C1118" s="88"/>
      <c r="D1118" s="55" t="s">
        <v>113</v>
      </c>
      <c r="E1118" s="143">
        <v>194533</v>
      </c>
      <c r="F1118" s="72"/>
      <c r="G1118" s="46">
        <f>F1118+E1118</f>
        <v>194533</v>
      </c>
    </row>
    <row r="1119" spans="1:7" ht="12.75">
      <c r="A1119" s="11"/>
      <c r="B1119" s="12"/>
      <c r="C1119" s="12"/>
      <c r="D1119" s="55"/>
      <c r="E1119" s="143"/>
      <c r="F1119" s="72"/>
      <c r="G1119" s="46"/>
    </row>
    <row r="1120" spans="1:7" ht="13.5" thickBot="1">
      <c r="A1120" s="11"/>
      <c r="B1120" s="17">
        <v>75020</v>
      </c>
      <c r="C1120" s="19"/>
      <c r="D1120" s="83" t="s">
        <v>133</v>
      </c>
      <c r="E1120" s="163">
        <f>SUM(E1121:E1129)</f>
        <v>1035177</v>
      </c>
      <c r="F1120" s="196">
        <f>SUM(F1121:F1129)</f>
        <v>0</v>
      </c>
      <c r="G1120" s="45">
        <f aca="true" t="shared" si="30" ref="G1120:G1129">F1120+E1120</f>
        <v>1035177</v>
      </c>
    </row>
    <row r="1121" spans="1:7" ht="12.75">
      <c r="A1121" s="11"/>
      <c r="B1121" s="10"/>
      <c r="C1121" s="88" t="s">
        <v>202</v>
      </c>
      <c r="D1121" s="55" t="s">
        <v>134</v>
      </c>
      <c r="E1121" s="143">
        <v>950000</v>
      </c>
      <c r="F1121" s="72"/>
      <c r="G1121" s="46">
        <f t="shared" si="30"/>
        <v>950000</v>
      </c>
    </row>
    <row r="1122" spans="1:7" ht="12.75">
      <c r="A1122" s="11"/>
      <c r="B1122" s="10"/>
      <c r="C1122" s="88" t="s">
        <v>197</v>
      </c>
      <c r="D1122" s="55" t="s">
        <v>95</v>
      </c>
      <c r="E1122" s="143">
        <v>2215</v>
      </c>
      <c r="F1122" s="72"/>
      <c r="G1122" s="46">
        <f t="shared" si="30"/>
        <v>2215</v>
      </c>
    </row>
    <row r="1123" spans="1:7" ht="12.75">
      <c r="A1123" s="11"/>
      <c r="B1123" s="10"/>
      <c r="C1123" s="88" t="s">
        <v>191</v>
      </c>
      <c r="D1123" s="9" t="s">
        <v>22</v>
      </c>
      <c r="E1123" s="143">
        <v>6000</v>
      </c>
      <c r="F1123" s="72"/>
      <c r="G1123" s="46">
        <f t="shared" si="30"/>
        <v>6000</v>
      </c>
    </row>
    <row r="1124" spans="1:7" ht="12.75">
      <c r="A1124" s="11"/>
      <c r="B1124" s="10"/>
      <c r="C1124" s="12"/>
      <c r="D1124" s="9" t="s">
        <v>23</v>
      </c>
      <c r="E1124" s="143"/>
      <c r="F1124" s="72"/>
      <c r="G1124" s="46"/>
    </row>
    <row r="1125" spans="1:7" ht="12.75">
      <c r="A1125" s="11"/>
      <c r="B1125" s="10"/>
      <c r="C1125" s="88" t="s">
        <v>193</v>
      </c>
      <c r="D1125" s="55" t="s">
        <v>49</v>
      </c>
      <c r="E1125" s="143">
        <v>9500</v>
      </c>
      <c r="F1125" s="72"/>
      <c r="G1125" s="46">
        <f t="shared" si="30"/>
        <v>9500</v>
      </c>
    </row>
    <row r="1126" spans="1:7" ht="12.75">
      <c r="A1126" s="11"/>
      <c r="B1126" s="10"/>
      <c r="C1126" s="88" t="s">
        <v>195</v>
      </c>
      <c r="D1126" s="55" t="s">
        <v>88</v>
      </c>
      <c r="E1126" s="143">
        <v>4012</v>
      </c>
      <c r="F1126" s="72"/>
      <c r="G1126" s="46">
        <f>F1126+E1126</f>
        <v>4012</v>
      </c>
    </row>
    <row r="1127" spans="1:7" ht="12.75">
      <c r="A1127" s="11"/>
      <c r="B1127" s="10"/>
      <c r="C1127" s="88" t="s">
        <v>203</v>
      </c>
      <c r="D1127" s="55" t="s">
        <v>83</v>
      </c>
      <c r="E1127" s="143">
        <v>500</v>
      </c>
      <c r="F1127" s="72"/>
      <c r="G1127" s="46">
        <f>F1127+E1127</f>
        <v>500</v>
      </c>
    </row>
    <row r="1128" spans="1:7" ht="12.75">
      <c r="A1128" s="11"/>
      <c r="B1128" s="10"/>
      <c r="C1128" s="88" t="s">
        <v>194</v>
      </c>
      <c r="D1128" s="55" t="s">
        <v>135</v>
      </c>
      <c r="E1128" s="143">
        <v>950</v>
      </c>
      <c r="F1128" s="72"/>
      <c r="G1128" s="46">
        <f t="shared" si="30"/>
        <v>950</v>
      </c>
    </row>
    <row r="1129" spans="1:7" ht="12.75">
      <c r="A1129" s="11"/>
      <c r="B1129" s="10"/>
      <c r="C1129" s="88" t="s">
        <v>190</v>
      </c>
      <c r="D1129" s="55" t="s">
        <v>19</v>
      </c>
      <c r="E1129" s="143">
        <v>62000</v>
      </c>
      <c r="F1129" s="72"/>
      <c r="G1129" s="46">
        <f t="shared" si="30"/>
        <v>62000</v>
      </c>
    </row>
    <row r="1130" spans="1:7" ht="12.75">
      <c r="A1130" s="11"/>
      <c r="B1130" s="10"/>
      <c r="C1130" s="12"/>
      <c r="D1130" s="12"/>
      <c r="E1130" s="143"/>
      <c r="F1130" s="72"/>
      <c r="G1130" s="46"/>
    </row>
    <row r="1131" spans="1:7" ht="13.5" thickBot="1">
      <c r="A1131" s="11"/>
      <c r="B1131" s="17">
        <v>75045</v>
      </c>
      <c r="C1131" s="19"/>
      <c r="D1131" s="83" t="s">
        <v>136</v>
      </c>
      <c r="E1131" s="163">
        <f>E1133</f>
        <v>17000</v>
      </c>
      <c r="F1131" s="196">
        <f>F1133</f>
        <v>0</v>
      </c>
      <c r="G1131" s="45">
        <f>F1131+E1131</f>
        <v>17000</v>
      </c>
    </row>
    <row r="1132" spans="1:7" ht="12.75">
      <c r="A1132" s="11"/>
      <c r="B1132" s="10"/>
      <c r="C1132" s="12">
        <v>2110</v>
      </c>
      <c r="D1132" s="55" t="s">
        <v>112</v>
      </c>
      <c r="E1132" s="143"/>
      <c r="F1132" s="72"/>
      <c r="G1132" s="60"/>
    </row>
    <row r="1133" spans="1:7" ht="12.75">
      <c r="A1133" s="11"/>
      <c r="B1133" s="10"/>
      <c r="C1133" s="88"/>
      <c r="D1133" s="55" t="s">
        <v>113</v>
      </c>
      <c r="E1133" s="143">
        <v>17000</v>
      </c>
      <c r="F1133" s="72"/>
      <c r="G1133" s="46">
        <f>F1133+E1133</f>
        <v>17000</v>
      </c>
    </row>
    <row r="1134" spans="1:7" ht="12.75">
      <c r="A1134" s="11"/>
      <c r="B1134" s="10"/>
      <c r="C1134" s="88"/>
      <c r="D1134" s="55"/>
      <c r="E1134" s="142"/>
      <c r="F1134" s="72"/>
      <c r="G1134" s="46"/>
    </row>
    <row r="1135" spans="1:7" ht="13.5" thickBot="1">
      <c r="A1135" s="11"/>
      <c r="B1135" s="17">
        <v>75095</v>
      </c>
      <c r="C1135" s="87"/>
      <c r="D1135" s="83" t="s">
        <v>54</v>
      </c>
      <c r="E1135" s="168">
        <f>E1136</f>
        <v>20000</v>
      </c>
      <c r="F1135" s="168">
        <f>F1136</f>
        <v>0</v>
      </c>
      <c r="G1135" s="168">
        <f>G1136</f>
        <v>20000</v>
      </c>
    </row>
    <row r="1136" spans="1:7" ht="12.75">
      <c r="A1136" s="11"/>
      <c r="B1136" s="10"/>
      <c r="C1136" s="88" t="s">
        <v>190</v>
      </c>
      <c r="D1136" s="55" t="s">
        <v>19</v>
      </c>
      <c r="E1136" s="142">
        <v>20000</v>
      </c>
      <c r="F1136" s="72"/>
      <c r="G1136" s="46">
        <f>E1136+F1136</f>
        <v>20000</v>
      </c>
    </row>
    <row r="1137" spans="1:7" ht="12.75">
      <c r="A1137" s="11"/>
      <c r="B1137" s="10"/>
      <c r="C1137" s="88"/>
      <c r="D1137" s="55"/>
      <c r="E1137" s="142"/>
      <c r="F1137" s="72"/>
      <c r="G1137" s="46"/>
    </row>
    <row r="1138" spans="1:7" ht="13.5" thickBot="1">
      <c r="A1138" s="39">
        <v>754</v>
      </c>
      <c r="B1138" s="27"/>
      <c r="C1138" s="105"/>
      <c r="D1138" s="100" t="s">
        <v>311</v>
      </c>
      <c r="E1138" s="160">
        <f>E1139</f>
        <v>0</v>
      </c>
      <c r="F1138" s="160">
        <f>F1139</f>
        <v>0</v>
      </c>
      <c r="G1138" s="42">
        <f>E1138+F1138</f>
        <v>0</v>
      </c>
    </row>
    <row r="1139" spans="1:7" ht="12.75">
      <c r="A1139" s="11"/>
      <c r="B1139" s="174">
        <v>75414</v>
      </c>
      <c r="C1139" s="183"/>
      <c r="D1139" s="177" t="s">
        <v>310</v>
      </c>
      <c r="E1139" s="231">
        <f>E1140</f>
        <v>0</v>
      </c>
      <c r="F1139" s="231">
        <f>F1140</f>
        <v>0</v>
      </c>
      <c r="G1139" s="231">
        <f>G1140</f>
        <v>0</v>
      </c>
    </row>
    <row r="1140" spans="1:7" ht="12.75">
      <c r="A1140" s="11"/>
      <c r="B1140" s="10"/>
      <c r="C1140" s="88" t="s">
        <v>198</v>
      </c>
      <c r="D1140" s="171" t="s">
        <v>280</v>
      </c>
      <c r="E1140" s="142"/>
      <c r="F1140" s="72"/>
      <c r="G1140" s="46">
        <f>E1140+F1140</f>
        <v>0</v>
      </c>
    </row>
    <row r="1141" spans="1:7" ht="12.75">
      <c r="A1141" s="11"/>
      <c r="B1141" s="10"/>
      <c r="C1141" s="88"/>
      <c r="D1141" s="170" t="s">
        <v>281</v>
      </c>
      <c r="E1141" s="142"/>
      <c r="F1141" s="72"/>
      <c r="G1141" s="46"/>
    </row>
    <row r="1142" spans="1:7" ht="12.75">
      <c r="A1142" s="11"/>
      <c r="B1142" s="10"/>
      <c r="C1142" s="88"/>
      <c r="D1142" s="55"/>
      <c r="E1142" s="56"/>
      <c r="G1142" s="46"/>
    </row>
    <row r="1143" spans="1:7" ht="12.75">
      <c r="A1143" s="94">
        <v>756</v>
      </c>
      <c r="B1143" s="10"/>
      <c r="C1143" s="88"/>
      <c r="D1143" s="107" t="s">
        <v>137</v>
      </c>
      <c r="E1143" s="56"/>
      <c r="F1143" s="72"/>
      <c r="G1143" s="46"/>
    </row>
    <row r="1144" spans="1:7" ht="13.5" thickBot="1">
      <c r="A1144" s="39"/>
      <c r="B1144" s="27"/>
      <c r="C1144" s="92"/>
      <c r="D1144" s="100" t="s">
        <v>238</v>
      </c>
      <c r="E1144" s="192">
        <f>E1146</f>
        <v>3934498</v>
      </c>
      <c r="F1144" s="194">
        <f>F1146</f>
        <v>0</v>
      </c>
      <c r="G1144" s="42">
        <f>F1144+E1144</f>
        <v>3934498</v>
      </c>
    </row>
    <row r="1145" spans="1:7" ht="12.75">
      <c r="A1145" s="11"/>
      <c r="B1145" s="10">
        <v>75622</v>
      </c>
      <c r="C1145" s="12"/>
      <c r="D1145" s="55" t="s">
        <v>138</v>
      </c>
      <c r="E1145" s="239"/>
      <c r="F1145" s="72"/>
      <c r="G1145" s="46"/>
    </row>
    <row r="1146" spans="1:7" ht="13.5" thickBot="1">
      <c r="A1146" s="11"/>
      <c r="B1146" s="17"/>
      <c r="C1146" s="19"/>
      <c r="D1146" s="83" t="s">
        <v>139</v>
      </c>
      <c r="E1146" s="163">
        <f>SUM(E1147:E1148)</f>
        <v>3934498</v>
      </c>
      <c r="F1146" s="196">
        <f>SUM(F1147:F1148)</f>
        <v>0</v>
      </c>
      <c r="G1146" s="45">
        <f>F1146+E1146</f>
        <v>3934498</v>
      </c>
    </row>
    <row r="1147" spans="1:7" ht="12.75">
      <c r="A1147" s="11"/>
      <c r="B1147" s="10"/>
      <c r="C1147" s="88" t="s">
        <v>204</v>
      </c>
      <c r="D1147" s="55" t="s">
        <v>140</v>
      </c>
      <c r="E1147" s="143">
        <v>3834498</v>
      </c>
      <c r="F1147" s="72"/>
      <c r="G1147" s="46">
        <f>F1147+E1147</f>
        <v>3834498</v>
      </c>
    </row>
    <row r="1148" spans="1:7" ht="12.75">
      <c r="A1148" s="11"/>
      <c r="B1148" s="10"/>
      <c r="C1148" s="88" t="s">
        <v>275</v>
      </c>
      <c r="D1148" s="55" t="s">
        <v>276</v>
      </c>
      <c r="E1148" s="143">
        <v>100000</v>
      </c>
      <c r="F1148" s="72"/>
      <c r="G1148" s="46">
        <f>F1148+E1148</f>
        <v>100000</v>
      </c>
    </row>
    <row r="1149" spans="1:7" ht="12.75">
      <c r="A1149" s="11"/>
      <c r="B1149" s="10"/>
      <c r="C1149" s="88"/>
      <c r="D1149" s="55"/>
      <c r="E1149" s="239"/>
      <c r="F1149" s="72"/>
      <c r="G1149" s="46"/>
    </row>
    <row r="1150" spans="1:7" ht="13.5" thickBot="1">
      <c r="A1150" s="39">
        <v>758</v>
      </c>
      <c r="B1150" s="27"/>
      <c r="C1150" s="92"/>
      <c r="D1150" s="100" t="s">
        <v>24</v>
      </c>
      <c r="E1150" s="192">
        <f>E1152+E1159+E1162+E1166+E1155</f>
        <v>20435737</v>
      </c>
      <c r="F1150" s="194">
        <f>F1152+F1159+F1162+F1166+F1155</f>
        <v>245472</v>
      </c>
      <c r="G1150" s="42">
        <f>F1150+E1150</f>
        <v>20681209</v>
      </c>
    </row>
    <row r="1151" spans="1:7" ht="12.75">
      <c r="A1151" s="11"/>
      <c r="B1151" s="10">
        <v>75801</v>
      </c>
      <c r="C1151" s="12"/>
      <c r="D1151" s="55" t="s">
        <v>141</v>
      </c>
      <c r="E1151" s="239"/>
      <c r="F1151" s="72"/>
      <c r="G1151" s="46"/>
    </row>
    <row r="1152" spans="1:7" ht="13.5" thickBot="1">
      <c r="A1152" s="11"/>
      <c r="B1152" s="17"/>
      <c r="C1152" s="19"/>
      <c r="D1152" s="83" t="s">
        <v>142</v>
      </c>
      <c r="E1152" s="163">
        <f>E1153</f>
        <v>11440815</v>
      </c>
      <c r="F1152" s="196">
        <f>F1153</f>
        <v>0</v>
      </c>
      <c r="G1152" s="45">
        <f>F1152+E1152</f>
        <v>11440815</v>
      </c>
    </row>
    <row r="1153" spans="1:7" ht="12.75">
      <c r="A1153" s="11"/>
      <c r="B1153" s="10"/>
      <c r="C1153" s="12">
        <v>2920</v>
      </c>
      <c r="D1153" s="55" t="s">
        <v>143</v>
      </c>
      <c r="E1153" s="143">
        <v>11440815</v>
      </c>
      <c r="F1153" s="72"/>
      <c r="G1153" s="46">
        <f>F1153+E1153</f>
        <v>11440815</v>
      </c>
    </row>
    <row r="1154" spans="1:7" ht="12.75">
      <c r="A1154" s="11"/>
      <c r="B1154" s="10"/>
      <c r="C1154" s="12"/>
      <c r="D1154" s="55"/>
      <c r="E1154" s="143"/>
      <c r="F1154" s="136"/>
      <c r="G1154" s="46"/>
    </row>
    <row r="1155" spans="1:7" ht="13.5" thickBot="1">
      <c r="A1155" s="11"/>
      <c r="B1155" s="17">
        <v>75802</v>
      </c>
      <c r="C1155" s="19"/>
      <c r="D1155" s="83" t="s">
        <v>213</v>
      </c>
      <c r="E1155" s="163">
        <f>SUM(E1156:E1157)</f>
        <v>0</v>
      </c>
      <c r="F1155" s="149">
        <f>SUM(F1156:F1157)</f>
        <v>0</v>
      </c>
      <c r="G1155" s="45">
        <f>F1155+E1155</f>
        <v>0</v>
      </c>
    </row>
    <row r="1156" spans="1:7" ht="12.75">
      <c r="A1156" s="11"/>
      <c r="B1156" s="10"/>
      <c r="C1156" s="12">
        <v>2760</v>
      </c>
      <c r="D1156" s="55" t="s">
        <v>212</v>
      </c>
      <c r="E1156" s="143">
        <v>0</v>
      </c>
      <c r="F1156" s="72"/>
      <c r="G1156" s="46">
        <f>F1156+E1156</f>
        <v>0</v>
      </c>
    </row>
    <row r="1157" spans="1:7" ht="12.75">
      <c r="A1157" s="11"/>
      <c r="B1157" s="10"/>
      <c r="C1157" s="12">
        <v>2780</v>
      </c>
      <c r="D1157" s="55" t="s">
        <v>221</v>
      </c>
      <c r="E1157" s="143">
        <v>0</v>
      </c>
      <c r="F1157" s="72"/>
      <c r="G1157" s="46">
        <f>F1157+E1157</f>
        <v>0</v>
      </c>
    </row>
    <row r="1158" spans="1:7" ht="12.75">
      <c r="A1158" s="11"/>
      <c r="B1158" s="10"/>
      <c r="C1158" s="12"/>
      <c r="D1158" s="55"/>
      <c r="E1158" s="143"/>
      <c r="F1158" s="72"/>
      <c r="G1158" s="46"/>
    </row>
    <row r="1159" spans="1:7" ht="13.5" thickBot="1">
      <c r="A1159" s="11"/>
      <c r="B1159" s="17">
        <v>75803</v>
      </c>
      <c r="C1159" s="19"/>
      <c r="D1159" s="83" t="s">
        <v>144</v>
      </c>
      <c r="E1159" s="163">
        <f>E1160</f>
        <v>5552280</v>
      </c>
      <c r="F1159" s="196">
        <f>F1160</f>
        <v>0</v>
      </c>
      <c r="G1159" s="45">
        <f>F1159+E1159</f>
        <v>5552280</v>
      </c>
    </row>
    <row r="1160" spans="1:7" ht="12.75">
      <c r="A1160" s="11"/>
      <c r="B1160" s="10"/>
      <c r="C1160" s="81">
        <v>2920</v>
      </c>
      <c r="D1160" s="108" t="s">
        <v>143</v>
      </c>
      <c r="E1160" s="143">
        <v>5552280</v>
      </c>
      <c r="F1160" s="72"/>
      <c r="G1160" s="46">
        <f>F1160+E1160</f>
        <v>5552280</v>
      </c>
    </row>
    <row r="1161" spans="1:7" ht="12.75">
      <c r="A1161" s="94"/>
      <c r="B1161" s="40"/>
      <c r="C1161" s="109"/>
      <c r="D1161" s="107"/>
      <c r="E1161" s="143"/>
      <c r="F1161" s="72"/>
      <c r="G1161" s="46"/>
    </row>
    <row r="1162" spans="1:7" ht="13.5" thickBot="1">
      <c r="A1162" s="11"/>
      <c r="B1162" s="17">
        <v>75814</v>
      </c>
      <c r="C1162" s="87"/>
      <c r="D1162" s="83" t="s">
        <v>25</v>
      </c>
      <c r="E1162" s="163">
        <f>E1163+E1164</f>
        <v>279418</v>
      </c>
      <c r="F1162" s="196">
        <f>F1163+F1164</f>
        <v>245472</v>
      </c>
      <c r="G1162" s="45">
        <f>F1162+E1162</f>
        <v>524890</v>
      </c>
    </row>
    <row r="1163" spans="1:7" ht="12.75">
      <c r="A1163" s="11"/>
      <c r="B1163" s="10"/>
      <c r="C1163" s="88" t="s">
        <v>192</v>
      </c>
      <c r="D1163" s="55" t="s">
        <v>26</v>
      </c>
      <c r="E1163" s="143">
        <v>226000</v>
      </c>
      <c r="F1163" s="72"/>
      <c r="G1163" s="46">
        <f>F1163+E1163</f>
        <v>226000</v>
      </c>
    </row>
    <row r="1164" spans="1:7" ht="12.75">
      <c r="A1164" s="11"/>
      <c r="B1164" s="12"/>
      <c r="C1164" s="88" t="s">
        <v>190</v>
      </c>
      <c r="D1164" s="55" t="s">
        <v>19</v>
      </c>
      <c r="E1164" s="143">
        <v>53418</v>
      </c>
      <c r="F1164" s="72">
        <v>245472</v>
      </c>
      <c r="G1164" s="46">
        <f>E1164+F1164</f>
        <v>298890</v>
      </c>
    </row>
    <row r="1165" spans="1:7" ht="12.75">
      <c r="A1165" s="11"/>
      <c r="B1165" s="12"/>
      <c r="C1165" s="88"/>
      <c r="D1165" s="55"/>
      <c r="E1165" s="143"/>
      <c r="F1165" s="72"/>
      <c r="G1165" s="46"/>
    </row>
    <row r="1166" spans="1:7" ht="13.5" thickBot="1">
      <c r="A1166" s="11"/>
      <c r="B1166" s="17">
        <v>75832</v>
      </c>
      <c r="C1166" s="87"/>
      <c r="D1166" s="83" t="s">
        <v>189</v>
      </c>
      <c r="E1166" s="163">
        <f>E1167</f>
        <v>3163224</v>
      </c>
      <c r="F1166" s="149">
        <f>F1167</f>
        <v>0</v>
      </c>
      <c r="G1166" s="45">
        <f>G1167</f>
        <v>3163224</v>
      </c>
    </row>
    <row r="1167" spans="1:7" ht="12.75">
      <c r="A1167" s="11"/>
      <c r="B1167" s="12"/>
      <c r="C1167" s="88" t="s">
        <v>205</v>
      </c>
      <c r="D1167" s="55" t="s">
        <v>143</v>
      </c>
      <c r="E1167" s="143">
        <v>3163224</v>
      </c>
      <c r="F1167" s="72"/>
      <c r="G1167" s="46">
        <f>F1167+E1167</f>
        <v>3163224</v>
      </c>
    </row>
    <row r="1168" spans="1:7" ht="12.75">
      <c r="A1168" s="11"/>
      <c r="B1168" s="12"/>
      <c r="C1168" s="88"/>
      <c r="D1168" s="55"/>
      <c r="E1168" s="143"/>
      <c r="F1168" s="72"/>
      <c r="G1168" s="46"/>
    </row>
    <row r="1169" spans="1:7" ht="13.5" thickBot="1">
      <c r="A1169" s="326">
        <v>801</v>
      </c>
      <c r="B1169" s="327"/>
      <c r="C1169" s="328"/>
      <c r="D1169" s="329" t="s">
        <v>47</v>
      </c>
      <c r="E1169" s="330">
        <f>E1170</f>
        <v>27576</v>
      </c>
      <c r="F1169" s="330">
        <f>F1170</f>
        <v>63245</v>
      </c>
      <c r="G1169" s="330">
        <f>G1170</f>
        <v>90821</v>
      </c>
    </row>
    <row r="1170" spans="1:7" ht="12.75">
      <c r="A1170" s="11"/>
      <c r="B1170" s="174">
        <v>80195</v>
      </c>
      <c r="C1170" s="183"/>
      <c r="D1170" s="177" t="s">
        <v>54</v>
      </c>
      <c r="E1170" s="213">
        <f>E1174+E1171+E1172</f>
        <v>27576</v>
      </c>
      <c r="F1170" s="213">
        <f>F1174+F1171+F1172</f>
        <v>63245</v>
      </c>
      <c r="G1170" s="213">
        <f>G1174+G1171+G1172</f>
        <v>90821</v>
      </c>
    </row>
    <row r="1171" spans="1:7" ht="12.75">
      <c r="A1171" s="11"/>
      <c r="B1171" s="12"/>
      <c r="C1171" s="88" t="s">
        <v>190</v>
      </c>
      <c r="D1171" s="55" t="s">
        <v>19</v>
      </c>
      <c r="E1171" s="143">
        <v>9450</v>
      </c>
      <c r="F1171" s="165"/>
      <c r="G1171" s="143">
        <f>E1171+F1171</f>
        <v>9450</v>
      </c>
    </row>
    <row r="1172" spans="1:7" ht="12.75">
      <c r="A1172" s="11"/>
      <c r="B1172" s="12"/>
      <c r="C1172" s="88" t="s">
        <v>442</v>
      </c>
      <c r="D1172" s="55" t="s">
        <v>121</v>
      </c>
      <c r="E1172" s="143">
        <v>9312</v>
      </c>
      <c r="F1172" s="165"/>
      <c r="G1172" s="143">
        <f>E1172+F1172</f>
        <v>9312</v>
      </c>
    </row>
    <row r="1173" spans="1:7" ht="12.75">
      <c r="A1173" s="11"/>
      <c r="B1173" s="12"/>
      <c r="C1173" s="88"/>
      <c r="D1173" s="55" t="s">
        <v>122</v>
      </c>
      <c r="E1173" s="143"/>
      <c r="F1173" s="165"/>
      <c r="G1173" s="143"/>
    </row>
    <row r="1174" spans="1:7" ht="12.75">
      <c r="A1174" s="11"/>
      <c r="B1174" s="12"/>
      <c r="C1174" s="88" t="s">
        <v>386</v>
      </c>
      <c r="D1174" s="55" t="s">
        <v>387</v>
      </c>
      <c r="E1174" s="143">
        <v>8814</v>
      </c>
      <c r="F1174" s="72">
        <v>63245</v>
      </c>
      <c r="G1174" s="46">
        <f>E1174+F1174</f>
        <v>72059</v>
      </c>
    </row>
    <row r="1175" spans="1:7" ht="12.75">
      <c r="A1175" s="11"/>
      <c r="B1175" s="12"/>
      <c r="C1175" s="88"/>
      <c r="D1175" s="55" t="s">
        <v>388</v>
      </c>
      <c r="E1175" s="143"/>
      <c r="F1175" s="72"/>
      <c r="G1175" s="46"/>
    </row>
    <row r="1176" spans="1:7" ht="12.75">
      <c r="A1176" s="11"/>
      <c r="B1176" s="12"/>
      <c r="C1176" s="88"/>
      <c r="D1176" s="55"/>
      <c r="E1176" s="143"/>
      <c r="F1176" s="72"/>
      <c r="G1176" s="46"/>
    </row>
    <row r="1177" spans="1:7" ht="13.5" thickBot="1">
      <c r="A1177" s="39">
        <v>803</v>
      </c>
      <c r="B1177" s="92"/>
      <c r="C1177" s="105"/>
      <c r="D1177" s="100" t="s">
        <v>247</v>
      </c>
      <c r="E1177" s="192">
        <f>E1178</f>
        <v>0</v>
      </c>
      <c r="F1177" s="208">
        <f>F1178</f>
        <v>0</v>
      </c>
      <c r="G1177" s="42">
        <f>F1177+E1177</f>
        <v>0</v>
      </c>
    </row>
    <row r="1178" spans="1:7" ht="13.5" thickBot="1">
      <c r="A1178" s="11"/>
      <c r="B1178" s="17">
        <v>80309</v>
      </c>
      <c r="C1178" s="87"/>
      <c r="D1178" s="83" t="s">
        <v>248</v>
      </c>
      <c r="E1178" s="163">
        <f>SUM(E1179:E1182)</f>
        <v>0</v>
      </c>
      <c r="F1178" s="149">
        <f>SUM(F1179:F1182)</f>
        <v>0</v>
      </c>
      <c r="G1178" s="45">
        <f>F1178+E1178</f>
        <v>0</v>
      </c>
    </row>
    <row r="1179" spans="1:7" ht="12.75">
      <c r="A1179" s="11"/>
      <c r="B1179" s="12"/>
      <c r="C1179" s="88" t="s">
        <v>251</v>
      </c>
      <c r="D1179" s="55" t="s">
        <v>252</v>
      </c>
      <c r="E1179" s="143">
        <v>0</v>
      </c>
      <c r="F1179" s="136"/>
      <c r="G1179" s="46">
        <f>F1179+E1179</f>
        <v>0</v>
      </c>
    </row>
    <row r="1180" spans="1:7" ht="12.75">
      <c r="A1180" s="11"/>
      <c r="B1180" s="12"/>
      <c r="C1180" s="88"/>
      <c r="D1180" s="55" t="s">
        <v>233</v>
      </c>
      <c r="E1180" s="143"/>
      <c r="F1180" s="136"/>
      <c r="G1180" s="46"/>
    </row>
    <row r="1181" spans="1:7" ht="12.75">
      <c r="A1181" s="11"/>
      <c r="B1181" s="12"/>
      <c r="C1181" s="88" t="s">
        <v>253</v>
      </c>
      <c r="D1181" s="55" t="s">
        <v>252</v>
      </c>
      <c r="E1181" s="143">
        <v>0</v>
      </c>
      <c r="F1181" s="136"/>
      <c r="G1181" s="46">
        <f>F1181+E1181</f>
        <v>0</v>
      </c>
    </row>
    <row r="1182" spans="1:7" ht="12.75">
      <c r="A1182" s="11"/>
      <c r="B1182" s="12"/>
      <c r="C1182" s="88"/>
      <c r="D1182" s="55" t="s">
        <v>233</v>
      </c>
      <c r="E1182" s="143"/>
      <c r="F1182" s="136"/>
      <c r="G1182" s="46"/>
    </row>
    <row r="1183" spans="1:7" ht="12.75">
      <c r="A1183" s="11"/>
      <c r="B1183" s="12"/>
      <c r="C1183" s="88"/>
      <c r="D1183" s="55"/>
      <c r="E1183" s="143"/>
      <c r="F1183" s="72"/>
      <c r="G1183" s="46"/>
    </row>
    <row r="1184" spans="1:7" ht="13.5" thickBot="1">
      <c r="A1184" s="39">
        <v>851</v>
      </c>
      <c r="B1184" s="27"/>
      <c r="C1184" s="92"/>
      <c r="D1184" s="100" t="s">
        <v>73</v>
      </c>
      <c r="E1184" s="192">
        <f>E1185+E1190</f>
        <v>66624</v>
      </c>
      <c r="F1184" s="192">
        <f>F1185+F1190</f>
        <v>0</v>
      </c>
      <c r="G1184" s="192">
        <f>G1185+G1190</f>
        <v>66624</v>
      </c>
    </row>
    <row r="1185" spans="1:7" ht="13.5" thickBot="1">
      <c r="A1185" s="94"/>
      <c r="B1185" s="17">
        <v>85154</v>
      </c>
      <c r="C1185" s="19"/>
      <c r="D1185" s="83" t="s">
        <v>100</v>
      </c>
      <c r="E1185" s="163">
        <f>E1187</f>
        <v>10000</v>
      </c>
      <c r="F1185" s="196">
        <f>F1187</f>
        <v>0</v>
      </c>
      <c r="G1185" s="45">
        <f>F1185+E1185</f>
        <v>10000</v>
      </c>
    </row>
    <row r="1186" spans="1:7" ht="12.75">
      <c r="A1186" s="94"/>
      <c r="B1186" s="10"/>
      <c r="C1186" s="12">
        <v>2330</v>
      </c>
      <c r="D1186" s="55" t="s">
        <v>235</v>
      </c>
      <c r="E1186" s="239"/>
      <c r="F1186" s="72"/>
      <c r="G1186" s="46"/>
    </row>
    <row r="1187" spans="1:7" ht="12.75">
      <c r="A1187" s="94"/>
      <c r="B1187" s="10"/>
      <c r="C1187" s="12"/>
      <c r="D1187" s="55" t="s">
        <v>236</v>
      </c>
      <c r="E1187" s="143">
        <v>10000</v>
      </c>
      <c r="F1187" s="72"/>
      <c r="G1187" s="46">
        <f>F1187+E1187</f>
        <v>10000</v>
      </c>
    </row>
    <row r="1188" spans="1:7" ht="12.75">
      <c r="A1188" s="94"/>
      <c r="B1188" s="40"/>
      <c r="C1188" s="99"/>
      <c r="D1188" s="107"/>
      <c r="E1188" s="239"/>
      <c r="F1188" s="72"/>
      <c r="G1188" s="46"/>
    </row>
    <row r="1189" spans="1:7" ht="12.75">
      <c r="A1189" s="11"/>
      <c r="B1189" s="10">
        <v>85156</v>
      </c>
      <c r="C1189" s="12"/>
      <c r="D1189" s="55" t="s">
        <v>74</v>
      </c>
      <c r="E1189" s="239"/>
      <c r="F1189" s="72"/>
      <c r="G1189" s="46"/>
    </row>
    <row r="1190" spans="1:7" ht="13.5" thickBot="1">
      <c r="A1190" s="11"/>
      <c r="B1190" s="17"/>
      <c r="C1190" s="19"/>
      <c r="D1190" s="83" t="s">
        <v>237</v>
      </c>
      <c r="E1190" s="163">
        <f>E1192</f>
        <v>56624</v>
      </c>
      <c r="F1190" s="196">
        <f>F1192</f>
        <v>0</v>
      </c>
      <c r="G1190" s="45">
        <f>F1190+E1190</f>
        <v>56624</v>
      </c>
    </row>
    <row r="1191" spans="1:7" ht="12.75">
      <c r="A1191" s="11"/>
      <c r="B1191" s="10"/>
      <c r="C1191" s="12">
        <v>2110</v>
      </c>
      <c r="D1191" s="55" t="s">
        <v>112</v>
      </c>
      <c r="E1191" s="239"/>
      <c r="F1191" s="72"/>
      <c r="G1191" s="46"/>
    </row>
    <row r="1192" spans="1:7" ht="12.75">
      <c r="A1192" s="11"/>
      <c r="B1192" s="10"/>
      <c r="C1192" s="12"/>
      <c r="D1192" s="55" t="s">
        <v>113</v>
      </c>
      <c r="E1192" s="143">
        <v>56624</v>
      </c>
      <c r="F1192" s="72"/>
      <c r="G1192" s="46">
        <f>F1192+E1192</f>
        <v>56624</v>
      </c>
    </row>
    <row r="1193" spans="1:7" ht="12.75">
      <c r="A1193" s="11"/>
      <c r="B1193" s="10"/>
      <c r="C1193" s="12"/>
      <c r="D1193" s="55"/>
      <c r="E1193" s="56"/>
      <c r="F1193" s="206"/>
      <c r="G1193" s="86"/>
    </row>
    <row r="1194" spans="1:7" ht="13.5" thickBot="1">
      <c r="A1194" s="39">
        <v>852</v>
      </c>
      <c r="B1194" s="27"/>
      <c r="C1194" s="92"/>
      <c r="D1194" s="100" t="s">
        <v>186</v>
      </c>
      <c r="E1194" s="192">
        <f>E1206+E1216+E1212+E1195+E1220+E1226</f>
        <v>3115279</v>
      </c>
      <c r="F1194" s="192">
        <f>F1206+F1216+F1212+F1195+F1220+F1226</f>
        <v>316460</v>
      </c>
      <c r="G1194" s="192">
        <f>G1206+G1216+G1212+G1195+G1220+G1226</f>
        <v>3431739</v>
      </c>
    </row>
    <row r="1195" spans="1:7" ht="13.5" thickBot="1">
      <c r="A1195" s="94"/>
      <c r="B1195" s="32">
        <v>85201</v>
      </c>
      <c r="C1195" s="66"/>
      <c r="D1195" s="102" t="s">
        <v>250</v>
      </c>
      <c r="E1195" s="214">
        <f>E1196+E1198+E1200+E1203</f>
        <v>479192</v>
      </c>
      <c r="F1195" s="214">
        <f>F1196+F1198+F1200+F1203</f>
        <v>147960</v>
      </c>
      <c r="G1195" s="214">
        <f>G1196+G1198+G1200+G1203</f>
        <v>627152</v>
      </c>
    </row>
    <row r="1196" spans="1:7" ht="12.75">
      <c r="A1196" s="94"/>
      <c r="B1196" s="10"/>
      <c r="C1196" s="12">
        <v>2130</v>
      </c>
      <c r="D1196" s="55" t="s">
        <v>121</v>
      </c>
      <c r="E1196" s="143">
        <v>20040</v>
      </c>
      <c r="F1196" s="164">
        <v>147960</v>
      </c>
      <c r="G1196" s="143">
        <f>E1196+F1196</f>
        <v>168000</v>
      </c>
    </row>
    <row r="1197" spans="1:7" ht="12.75">
      <c r="A1197" s="94"/>
      <c r="B1197" s="10"/>
      <c r="C1197" s="12"/>
      <c r="D1197" s="55" t="s">
        <v>122</v>
      </c>
      <c r="E1197" s="143"/>
      <c r="F1197" s="164"/>
      <c r="G1197" s="143" t="s">
        <v>389</v>
      </c>
    </row>
    <row r="1198" spans="1:7" ht="12.75">
      <c r="A1198" s="94"/>
      <c r="B1198" s="40"/>
      <c r="C1198" s="12">
        <v>2310</v>
      </c>
      <c r="D1198" s="55" t="s">
        <v>219</v>
      </c>
      <c r="E1198" s="143">
        <v>380552</v>
      </c>
      <c r="F1198" s="164"/>
      <c r="G1198" s="97">
        <f>F1198+E1198</f>
        <v>380552</v>
      </c>
    </row>
    <row r="1199" spans="1:7" ht="12.75">
      <c r="A1199" s="94"/>
      <c r="B1199" s="40"/>
      <c r="C1199" s="12"/>
      <c r="D1199" s="55" t="s">
        <v>220</v>
      </c>
      <c r="E1199" s="143"/>
      <c r="F1199" s="164"/>
      <c r="G1199" s="97"/>
    </row>
    <row r="1200" spans="1:7" ht="12.75">
      <c r="A1200" s="94"/>
      <c r="B1200" s="40"/>
      <c r="C1200" s="12">
        <v>6260</v>
      </c>
      <c r="D1200" s="55" t="s">
        <v>410</v>
      </c>
      <c r="E1200" s="143">
        <v>40000</v>
      </c>
      <c r="F1200" s="164"/>
      <c r="G1200" s="97">
        <f>E1200+F1200</f>
        <v>40000</v>
      </c>
    </row>
    <row r="1201" spans="1:7" ht="12.75">
      <c r="A1201" s="94"/>
      <c r="B1201" s="40"/>
      <c r="C1201" s="12"/>
      <c r="D1201" s="55" t="s">
        <v>412</v>
      </c>
      <c r="E1201" s="143"/>
      <c r="F1201" s="164"/>
      <c r="G1201" s="97"/>
    </row>
    <row r="1202" spans="1:7" ht="12.75">
      <c r="A1202" s="94"/>
      <c r="B1202" s="40"/>
      <c r="C1202" s="12"/>
      <c r="D1202" s="55" t="s">
        <v>411</v>
      </c>
      <c r="E1202" s="143"/>
      <c r="F1202" s="164"/>
      <c r="G1202" s="97"/>
    </row>
    <row r="1203" spans="1:7" ht="12.75">
      <c r="A1203" s="94"/>
      <c r="B1203" s="40"/>
      <c r="C1203" s="256" t="s">
        <v>431</v>
      </c>
      <c r="D1203" s="153" t="s">
        <v>432</v>
      </c>
      <c r="E1203" s="143">
        <v>38600</v>
      </c>
      <c r="F1203" s="164"/>
      <c r="G1203" s="97">
        <f>E1203+F1203</f>
        <v>38600</v>
      </c>
    </row>
    <row r="1204" spans="1:7" ht="12.75">
      <c r="A1204" s="94"/>
      <c r="B1204" s="40"/>
      <c r="C1204" s="256"/>
      <c r="D1204" s="153" t="s">
        <v>433</v>
      </c>
      <c r="E1204" s="143"/>
      <c r="F1204" s="164"/>
      <c r="G1204" s="97"/>
    </row>
    <row r="1205" spans="1:7" ht="12.75">
      <c r="A1205" s="94"/>
      <c r="B1205" s="40"/>
      <c r="C1205" s="99"/>
      <c r="D1205" s="107"/>
      <c r="E1205" s="239"/>
      <c r="F1205" s="206"/>
      <c r="G1205" s="86"/>
    </row>
    <row r="1206" spans="1:7" ht="13.5" thickBot="1">
      <c r="A1206" s="11"/>
      <c r="B1206" s="17">
        <v>85202</v>
      </c>
      <c r="C1206" s="19"/>
      <c r="D1206" s="83" t="s">
        <v>85</v>
      </c>
      <c r="E1206" s="163">
        <f>E1208+E1209</f>
        <v>2120510</v>
      </c>
      <c r="F1206" s="163">
        <f>F1208+F1209</f>
        <v>168500</v>
      </c>
      <c r="G1206" s="45">
        <f>F1206+E1206</f>
        <v>2289010</v>
      </c>
    </row>
    <row r="1207" spans="1:7" ht="12.75">
      <c r="A1207" s="11"/>
      <c r="B1207" s="10"/>
      <c r="C1207" s="12">
        <v>2130</v>
      </c>
      <c r="D1207" s="55" t="s">
        <v>121</v>
      </c>
      <c r="E1207" s="239"/>
      <c r="F1207" s="72"/>
      <c r="G1207" s="46"/>
    </row>
    <row r="1208" spans="1:7" ht="12.75">
      <c r="A1208" s="11"/>
      <c r="B1208" s="10"/>
      <c r="C1208" s="12"/>
      <c r="D1208" s="55" t="s">
        <v>122</v>
      </c>
      <c r="E1208" s="143">
        <v>2045510</v>
      </c>
      <c r="F1208" s="72">
        <v>168500</v>
      </c>
      <c r="G1208" s="46">
        <f>F1208+E1208</f>
        <v>2214010</v>
      </c>
    </row>
    <row r="1209" spans="1:7" ht="12.75">
      <c r="A1209" s="11"/>
      <c r="B1209" s="10"/>
      <c r="C1209" s="152">
        <v>6430</v>
      </c>
      <c r="D1209" s="153" t="s">
        <v>436</v>
      </c>
      <c r="E1209" s="143">
        <v>75000</v>
      </c>
      <c r="F1209" s="72"/>
      <c r="G1209" s="46">
        <f>F1209+E1209</f>
        <v>75000</v>
      </c>
    </row>
    <row r="1210" spans="1:7" ht="12.75">
      <c r="A1210" s="11"/>
      <c r="B1210" s="10"/>
      <c r="C1210" s="152"/>
      <c r="D1210" s="153" t="s">
        <v>437</v>
      </c>
      <c r="E1210" s="143"/>
      <c r="F1210" s="72"/>
      <c r="G1210" s="46"/>
    </row>
    <row r="1211" spans="1:7" ht="13.5" customHeight="1">
      <c r="A1211" s="11"/>
      <c r="B1211" s="10"/>
      <c r="C1211" s="12"/>
      <c r="D1211" s="55"/>
      <c r="E1211" s="143"/>
      <c r="F1211" s="72"/>
      <c r="G1211" s="46"/>
    </row>
    <row r="1212" spans="1:7" ht="13.5" thickBot="1">
      <c r="A1212" s="11"/>
      <c r="B1212" s="17">
        <v>85203</v>
      </c>
      <c r="C1212" s="19"/>
      <c r="D1212" s="83" t="s">
        <v>223</v>
      </c>
      <c r="E1212" s="163">
        <f>SUM(E1214:E1214)</f>
        <v>336577</v>
      </c>
      <c r="F1212" s="149">
        <f>SUM(F1214:F1214)</f>
        <v>0</v>
      </c>
      <c r="G1212" s="45">
        <f>F1212+E1212</f>
        <v>336577</v>
      </c>
    </row>
    <row r="1213" spans="1:7" ht="12.75">
      <c r="A1213" s="11"/>
      <c r="B1213" s="10"/>
      <c r="C1213" s="12">
        <v>2110</v>
      </c>
      <c r="D1213" s="55" t="s">
        <v>112</v>
      </c>
      <c r="E1213" s="143"/>
      <c r="F1213" s="72"/>
      <c r="G1213" s="46"/>
    </row>
    <row r="1214" spans="1:7" ht="12.75">
      <c r="A1214" s="11"/>
      <c r="B1214" s="10"/>
      <c r="C1214" s="12"/>
      <c r="D1214" s="55" t="s">
        <v>113</v>
      </c>
      <c r="E1214" s="143">
        <v>336577</v>
      </c>
      <c r="F1214" s="72"/>
      <c r="G1214" s="46">
        <f>F1214+E1214</f>
        <v>336577</v>
      </c>
    </row>
    <row r="1215" spans="1:7" ht="13.5" customHeight="1">
      <c r="A1215" s="11"/>
      <c r="B1215" s="10"/>
      <c r="C1215" s="12"/>
      <c r="D1215" s="55"/>
      <c r="E1215" s="143"/>
      <c r="F1215" s="136"/>
      <c r="G1215" s="46"/>
    </row>
    <row r="1216" spans="1:7" ht="13.5" thickBot="1">
      <c r="A1216" s="11"/>
      <c r="B1216" s="17">
        <v>85204</v>
      </c>
      <c r="C1216" s="19"/>
      <c r="D1216" s="83" t="s">
        <v>96</v>
      </c>
      <c r="E1216" s="163">
        <f>E1217</f>
        <v>123000</v>
      </c>
      <c r="F1216" s="163">
        <f>F1217</f>
        <v>0</v>
      </c>
      <c r="G1216" s="96">
        <f>G1217</f>
        <v>123000</v>
      </c>
    </row>
    <row r="1217" spans="1:7" ht="12.75">
      <c r="A1217" s="11"/>
      <c r="B1217" s="10"/>
      <c r="C1217" s="12">
        <v>2310</v>
      </c>
      <c r="D1217" s="55" t="s">
        <v>219</v>
      </c>
      <c r="E1217" s="143">
        <v>123000</v>
      </c>
      <c r="F1217" s="72"/>
      <c r="G1217" s="46">
        <f>F1217+E1217</f>
        <v>123000</v>
      </c>
    </row>
    <row r="1218" spans="1:7" ht="12.75">
      <c r="A1218" s="11"/>
      <c r="B1218" s="10"/>
      <c r="C1218" s="12"/>
      <c r="D1218" s="55" t="s">
        <v>266</v>
      </c>
      <c r="E1218" s="143"/>
      <c r="F1218" s="72"/>
      <c r="G1218" s="46"/>
    </row>
    <row r="1219" spans="1:7" ht="12.75">
      <c r="A1219" s="11"/>
      <c r="B1219" s="10"/>
      <c r="C1219" s="12"/>
      <c r="D1219" s="55"/>
      <c r="E1219" s="143"/>
      <c r="F1219" s="72"/>
      <c r="G1219" s="46"/>
    </row>
    <row r="1220" spans="1:7" ht="12.75">
      <c r="A1220" s="11"/>
      <c r="B1220" s="172">
        <v>85218</v>
      </c>
      <c r="C1220" s="179"/>
      <c r="D1220" s="180" t="s">
        <v>97</v>
      </c>
      <c r="E1220" s="241">
        <f>E1221+E1223</f>
        <v>9000</v>
      </c>
      <c r="F1220" s="241">
        <f>F1221+F1223</f>
        <v>0</v>
      </c>
      <c r="G1220" s="241">
        <f>G1221+G1223</f>
        <v>9000</v>
      </c>
    </row>
    <row r="1221" spans="1:7" ht="12.75">
      <c r="A1221" s="11"/>
      <c r="B1221" s="10"/>
      <c r="C1221" s="12">
        <v>2110</v>
      </c>
      <c r="D1221" s="55" t="s">
        <v>112</v>
      </c>
      <c r="E1221" s="143">
        <v>6000</v>
      </c>
      <c r="F1221" s="72"/>
      <c r="G1221" s="46">
        <f>E1221+F1221</f>
        <v>6000</v>
      </c>
    </row>
    <row r="1222" spans="1:7" ht="12.75">
      <c r="A1222" s="11"/>
      <c r="B1222" s="10"/>
      <c r="C1222" s="12"/>
      <c r="D1222" s="55" t="s">
        <v>113</v>
      </c>
      <c r="E1222" s="143"/>
      <c r="F1222" s="72"/>
      <c r="G1222" s="46"/>
    </row>
    <row r="1223" spans="1:7" ht="12.75">
      <c r="A1223" s="11"/>
      <c r="B1223" s="10"/>
      <c r="C1223" s="12">
        <v>2130</v>
      </c>
      <c r="D1223" s="55" t="s">
        <v>121</v>
      </c>
      <c r="E1223" s="143">
        <v>3000</v>
      </c>
      <c r="F1223" s="72"/>
      <c r="G1223" s="46">
        <f>E1223+F1223</f>
        <v>3000</v>
      </c>
    </row>
    <row r="1224" spans="1:7" ht="12.75">
      <c r="A1224" s="11"/>
      <c r="B1224" s="10"/>
      <c r="C1224" s="12"/>
      <c r="D1224" s="55" t="s">
        <v>122</v>
      </c>
      <c r="E1224" s="143"/>
      <c r="F1224" s="72"/>
      <c r="G1224" s="46"/>
    </row>
    <row r="1225" spans="1:7" ht="12.75">
      <c r="A1225" s="11"/>
      <c r="B1225" s="10"/>
      <c r="C1225" s="12"/>
      <c r="D1225" s="55"/>
      <c r="E1225" s="143"/>
      <c r="F1225" s="72"/>
      <c r="G1225" s="46"/>
    </row>
    <row r="1226" spans="1:7" ht="13.5" thickBot="1">
      <c r="A1226" s="11"/>
      <c r="B1226" s="17">
        <v>85295</v>
      </c>
      <c r="C1226" s="19"/>
      <c r="D1226" s="83" t="s">
        <v>54</v>
      </c>
      <c r="E1226" s="163">
        <f>E1227</f>
        <v>47000</v>
      </c>
      <c r="F1226" s="149">
        <f>F1227</f>
        <v>0</v>
      </c>
      <c r="G1226" s="45">
        <f>E1226+F1226</f>
        <v>47000</v>
      </c>
    </row>
    <row r="1227" spans="1:7" ht="12.75">
      <c r="A1227" s="11"/>
      <c r="B1227" s="10"/>
      <c r="C1227" s="12">
        <v>2120</v>
      </c>
      <c r="D1227" s="171" t="s">
        <v>439</v>
      </c>
      <c r="E1227" s="143">
        <v>47000</v>
      </c>
      <c r="F1227" s="72"/>
      <c r="G1227" s="46">
        <f>E1227+F1227</f>
        <v>47000</v>
      </c>
    </row>
    <row r="1228" spans="1:7" ht="12.75">
      <c r="A1228" s="11"/>
      <c r="B1228" s="10"/>
      <c r="C1228" s="12"/>
      <c r="D1228" s="171" t="s">
        <v>440</v>
      </c>
      <c r="E1228" s="143"/>
      <c r="F1228" s="72"/>
      <c r="G1228" s="46"/>
    </row>
    <row r="1229" spans="1:7" ht="12.75">
      <c r="A1229" s="11"/>
      <c r="B1229" s="10"/>
      <c r="C1229" s="12"/>
      <c r="D1229" s="55"/>
      <c r="E1229" s="143"/>
      <c r="F1229" s="72"/>
      <c r="G1229" s="46"/>
    </row>
    <row r="1230" spans="1:7" ht="13.5" thickBot="1">
      <c r="A1230" s="39">
        <v>853</v>
      </c>
      <c r="B1230" s="27"/>
      <c r="C1230" s="92"/>
      <c r="D1230" s="100" t="s">
        <v>185</v>
      </c>
      <c r="E1230" s="192">
        <f>E1235+E1231+E1239</f>
        <v>650422</v>
      </c>
      <c r="F1230" s="192">
        <f>F1235+F1231+F1239</f>
        <v>0</v>
      </c>
      <c r="G1230" s="192">
        <f>G1235+G1231+G1239</f>
        <v>650422</v>
      </c>
    </row>
    <row r="1231" spans="1:7" ht="12.75">
      <c r="A1231" s="94"/>
      <c r="B1231" s="390">
        <v>85311</v>
      </c>
      <c r="C1231" s="390"/>
      <c r="D1231" s="177" t="s">
        <v>369</v>
      </c>
      <c r="E1231" s="391">
        <f>E1232</f>
        <v>1823</v>
      </c>
      <c r="F1231" s="391">
        <f>F1232</f>
        <v>0</v>
      </c>
      <c r="G1231" s="391">
        <f>G1232</f>
        <v>1823</v>
      </c>
    </row>
    <row r="1232" spans="1:7" ht="12.75">
      <c r="A1232" s="94"/>
      <c r="B1232" s="388"/>
      <c r="C1232" s="388">
        <v>2910</v>
      </c>
      <c r="D1232" s="25" t="s">
        <v>395</v>
      </c>
      <c r="E1232" s="321">
        <v>1823</v>
      </c>
      <c r="F1232" s="321"/>
      <c r="G1232" s="321">
        <f>E1232+F1232</f>
        <v>1823</v>
      </c>
    </row>
    <row r="1233" spans="1:7" ht="12.75">
      <c r="A1233" s="94"/>
      <c r="B1233" s="388"/>
      <c r="C1233" s="388"/>
      <c r="D1233" s="25" t="s">
        <v>396</v>
      </c>
      <c r="E1233" s="321"/>
      <c r="F1233" s="321"/>
      <c r="G1233" s="321"/>
    </row>
    <row r="1234" spans="1:7" ht="12.75">
      <c r="A1234" s="94"/>
      <c r="B1234" s="388"/>
      <c r="C1234" s="388"/>
      <c r="D1234" s="389"/>
      <c r="E1234" s="321"/>
      <c r="F1234" s="321"/>
      <c r="G1234" s="321"/>
    </row>
    <row r="1235" spans="1:7" ht="13.5" thickBot="1">
      <c r="A1235" s="11"/>
      <c r="B1235" s="17">
        <v>85321</v>
      </c>
      <c r="C1235" s="19"/>
      <c r="D1235" s="83" t="s">
        <v>265</v>
      </c>
      <c r="E1235" s="163">
        <f>E1237</f>
        <v>391252</v>
      </c>
      <c r="F1235" s="196">
        <f>F1237</f>
        <v>0</v>
      </c>
      <c r="G1235" s="45">
        <f>F1235+E1235</f>
        <v>391252</v>
      </c>
    </row>
    <row r="1236" spans="1:7" ht="12.75">
      <c r="A1236" s="11"/>
      <c r="B1236" s="10"/>
      <c r="C1236" s="12">
        <v>2110</v>
      </c>
      <c r="D1236" s="55" t="s">
        <v>112</v>
      </c>
      <c r="E1236" s="239"/>
      <c r="F1236" s="136"/>
      <c r="G1236" s="46"/>
    </row>
    <row r="1237" spans="1:7" ht="12.75">
      <c r="A1237" s="11"/>
      <c r="B1237" s="10"/>
      <c r="C1237" s="10"/>
      <c r="D1237" s="55" t="s">
        <v>113</v>
      </c>
      <c r="E1237" s="143">
        <v>391252</v>
      </c>
      <c r="F1237" s="136"/>
      <c r="G1237" s="46">
        <f>F1237+E1237</f>
        <v>391252</v>
      </c>
    </row>
    <row r="1238" spans="1:7" ht="12.75">
      <c r="A1238" s="11"/>
      <c r="B1238" s="12"/>
      <c r="C1238" s="12"/>
      <c r="D1238" s="55"/>
      <c r="E1238" s="142"/>
      <c r="F1238" s="136"/>
      <c r="G1238" s="46"/>
    </row>
    <row r="1239" spans="1:7" ht="12.75">
      <c r="A1239" s="11"/>
      <c r="B1239" s="172">
        <v>85395</v>
      </c>
      <c r="C1239" s="179"/>
      <c r="D1239" s="180" t="s">
        <v>54</v>
      </c>
      <c r="E1239" s="229">
        <f>SUM(E1240:E1242)</f>
        <v>257347</v>
      </c>
      <c r="F1239" s="395">
        <f>SUM(F1240:F1242)</f>
        <v>0</v>
      </c>
      <c r="G1239" s="396">
        <f>SUM(G1240:G1242)</f>
        <v>257347</v>
      </c>
    </row>
    <row r="1240" spans="1:7" ht="12.75">
      <c r="A1240" s="11"/>
      <c r="B1240" s="12"/>
      <c r="C1240" s="12">
        <v>2008</v>
      </c>
      <c r="D1240" s="424" t="s">
        <v>454</v>
      </c>
      <c r="E1240" s="142">
        <v>249099</v>
      </c>
      <c r="F1240" s="136"/>
      <c r="G1240" s="46">
        <f>E1240+F1240</f>
        <v>249099</v>
      </c>
    </row>
    <row r="1241" spans="1:7" ht="12.75">
      <c r="A1241" s="11"/>
      <c r="B1241" s="12"/>
      <c r="C1241" s="12"/>
      <c r="D1241" s="424" t="s">
        <v>455</v>
      </c>
      <c r="E1241" s="142"/>
      <c r="F1241" s="136"/>
      <c r="G1241" s="46"/>
    </row>
    <row r="1242" spans="1:7" ht="12.75">
      <c r="A1242" s="11"/>
      <c r="B1242" s="12"/>
      <c r="C1242" s="12">
        <v>2009</v>
      </c>
      <c r="D1242" s="424" t="s">
        <v>454</v>
      </c>
      <c r="E1242" s="142">
        <v>8248</v>
      </c>
      <c r="F1242" s="136"/>
      <c r="G1242" s="46">
        <f>E1242+F1242</f>
        <v>8248</v>
      </c>
    </row>
    <row r="1243" spans="1:7" ht="12.75">
      <c r="A1243" s="11"/>
      <c r="B1243" s="12"/>
      <c r="C1243" s="12"/>
      <c r="D1243" s="424" t="s">
        <v>455</v>
      </c>
      <c r="E1243" s="142"/>
      <c r="F1243" s="136"/>
      <c r="G1243" s="46"/>
    </row>
    <row r="1244" spans="1:7" ht="12.75">
      <c r="A1244" s="11"/>
      <c r="B1244" s="12"/>
      <c r="C1244" s="12"/>
      <c r="D1244" s="55"/>
      <c r="E1244" s="142"/>
      <c r="F1244" s="136"/>
      <c r="G1244" s="46"/>
    </row>
    <row r="1245" spans="1:7" ht="12.75">
      <c r="A1245" s="11"/>
      <c r="B1245" s="12"/>
      <c r="C1245" s="12"/>
      <c r="D1245" s="55"/>
      <c r="E1245" s="142"/>
      <c r="F1245" s="144"/>
      <c r="G1245" s="30"/>
    </row>
    <row r="1246" spans="1:7" ht="13.5" thickBot="1">
      <c r="A1246" s="39">
        <v>854</v>
      </c>
      <c r="B1246" s="92"/>
      <c r="C1246" s="92"/>
      <c r="D1246" s="100" t="s">
        <v>55</v>
      </c>
      <c r="E1246" s="160">
        <f>E1251+E1247</f>
        <v>35287</v>
      </c>
      <c r="F1246" s="160">
        <f>F1251+F1247</f>
        <v>0</v>
      </c>
      <c r="G1246" s="160">
        <f>G1251+G1247</f>
        <v>35287</v>
      </c>
    </row>
    <row r="1247" spans="1:7" ht="12.75">
      <c r="A1247" s="94"/>
      <c r="B1247" s="390">
        <v>85406</v>
      </c>
      <c r="C1247" s="431"/>
      <c r="D1247" s="436" t="s">
        <v>230</v>
      </c>
      <c r="E1247" s="325">
        <f>E1248</f>
        <v>15287</v>
      </c>
      <c r="F1247" s="391">
        <f>F1248</f>
        <v>0</v>
      </c>
      <c r="G1247" s="325">
        <f>G1248</f>
        <v>15287</v>
      </c>
    </row>
    <row r="1248" spans="1:7" ht="12.75">
      <c r="A1248" s="94"/>
      <c r="B1248" s="388"/>
      <c r="C1248" s="12">
        <v>2130</v>
      </c>
      <c r="D1248" s="55" t="s">
        <v>121</v>
      </c>
      <c r="E1248" s="323">
        <v>15287</v>
      </c>
      <c r="F1248" s="321"/>
      <c r="G1248" s="323">
        <f>E1248+F1248</f>
        <v>15287</v>
      </c>
    </row>
    <row r="1249" spans="1:7" ht="12.75">
      <c r="A1249" s="94"/>
      <c r="B1249" s="388"/>
      <c r="C1249" s="12"/>
      <c r="D1249" s="55" t="s">
        <v>122</v>
      </c>
      <c r="E1249" s="323"/>
      <c r="F1249" s="321"/>
      <c r="G1249" s="323"/>
    </row>
    <row r="1250" spans="1:7" ht="12.75">
      <c r="A1250" s="94"/>
      <c r="B1250" s="388"/>
      <c r="C1250" s="412"/>
      <c r="D1250" s="413"/>
      <c r="E1250" s="323"/>
      <c r="F1250" s="321"/>
      <c r="G1250" s="323"/>
    </row>
    <row r="1251" spans="1:7" ht="13.5" thickBot="1">
      <c r="A1251" s="11"/>
      <c r="B1251" s="17">
        <v>85415</v>
      </c>
      <c r="C1251" s="19"/>
      <c r="D1251" s="83" t="s">
        <v>57</v>
      </c>
      <c r="E1251" s="168">
        <f>SUM(E1252:E1257)</f>
        <v>20000</v>
      </c>
      <c r="F1251" s="149">
        <f>SUM(F1252:F1257)</f>
        <v>0</v>
      </c>
      <c r="G1251" s="45">
        <f>F1251+E1251</f>
        <v>20000</v>
      </c>
    </row>
    <row r="1252" spans="1:7" ht="12.75">
      <c r="A1252" s="11"/>
      <c r="B1252" s="12"/>
      <c r="C1252" s="12">
        <v>2130</v>
      </c>
      <c r="D1252" s="55" t="s">
        <v>121</v>
      </c>
      <c r="E1252" s="142">
        <v>20000</v>
      </c>
      <c r="F1252" s="136"/>
      <c r="G1252" s="46">
        <f>E1252+F1252</f>
        <v>20000</v>
      </c>
    </row>
    <row r="1253" spans="1:7" ht="12.75">
      <c r="A1253" s="11"/>
      <c r="B1253" s="12"/>
      <c r="C1253" s="12"/>
      <c r="D1253" s="55" t="s">
        <v>122</v>
      </c>
      <c r="E1253" s="142"/>
      <c r="F1253" s="136"/>
      <c r="G1253" s="46"/>
    </row>
    <row r="1254" spans="1:7" ht="12.75">
      <c r="A1254" s="11"/>
      <c r="B1254" s="12"/>
      <c r="C1254" s="88" t="s">
        <v>251</v>
      </c>
      <c r="D1254" s="55" t="s">
        <v>252</v>
      </c>
      <c r="E1254" s="142">
        <v>0</v>
      </c>
      <c r="F1254" s="136"/>
      <c r="G1254" s="46">
        <f>F1254+E1254</f>
        <v>0</v>
      </c>
    </row>
    <row r="1255" spans="1:7" ht="12.75">
      <c r="A1255" s="11"/>
      <c r="B1255" s="12"/>
      <c r="C1255" s="88"/>
      <c r="D1255" s="55" t="s">
        <v>233</v>
      </c>
      <c r="E1255" s="142"/>
      <c r="F1255" s="136"/>
      <c r="G1255" s="46"/>
    </row>
    <row r="1256" spans="1:7" ht="12.75">
      <c r="A1256" s="11"/>
      <c r="B1256" s="12"/>
      <c r="C1256" s="88" t="s">
        <v>253</v>
      </c>
      <c r="D1256" s="55" t="s">
        <v>252</v>
      </c>
      <c r="E1256" s="142">
        <v>0</v>
      </c>
      <c r="F1256" s="136"/>
      <c r="G1256" s="46">
        <f>F1256+E1256</f>
        <v>0</v>
      </c>
    </row>
    <row r="1257" spans="1:7" ht="12.75">
      <c r="A1257" s="11"/>
      <c r="B1257" s="12"/>
      <c r="C1257" s="88"/>
      <c r="D1257" s="55" t="s">
        <v>233</v>
      </c>
      <c r="E1257" s="142"/>
      <c r="F1257" s="136"/>
      <c r="G1257" s="46"/>
    </row>
    <row r="1258" spans="1:7" ht="12.75">
      <c r="A1258" s="11"/>
      <c r="B1258" s="12"/>
      <c r="C1258" s="88"/>
      <c r="D1258" s="55"/>
      <c r="E1258" s="142"/>
      <c r="F1258" s="136"/>
      <c r="G1258" s="46"/>
    </row>
    <row r="1259" spans="1:7" ht="13.5" thickBot="1">
      <c r="A1259" s="39">
        <v>921</v>
      </c>
      <c r="B1259" s="92"/>
      <c r="C1259" s="105"/>
      <c r="D1259" s="100" t="s">
        <v>145</v>
      </c>
      <c r="E1259" s="160">
        <f>E1260+E1264</f>
        <v>37135</v>
      </c>
      <c r="F1259" s="160">
        <f>F1260+F1264</f>
        <v>0</v>
      </c>
      <c r="G1259" s="160">
        <f>G1260+G1264</f>
        <v>37135</v>
      </c>
    </row>
    <row r="1260" spans="1:7" ht="12.75">
      <c r="A1260" s="11"/>
      <c r="B1260" s="172">
        <v>92116</v>
      </c>
      <c r="C1260" s="310"/>
      <c r="D1260" s="180" t="s">
        <v>165</v>
      </c>
      <c r="E1260" s="229">
        <f>E1261</f>
        <v>0</v>
      </c>
      <c r="F1260" s="229">
        <f>F1261</f>
        <v>0</v>
      </c>
      <c r="G1260" s="229">
        <f>G1261</f>
        <v>0</v>
      </c>
    </row>
    <row r="1261" spans="1:7" ht="12.75">
      <c r="A1261" s="11"/>
      <c r="B1261" s="12"/>
      <c r="C1261" s="88" t="s">
        <v>376</v>
      </c>
      <c r="D1261" s="55" t="s">
        <v>377</v>
      </c>
      <c r="E1261" s="142">
        <v>0</v>
      </c>
      <c r="F1261" s="136"/>
      <c r="G1261" s="46">
        <f>E1261+F1261</f>
        <v>0</v>
      </c>
    </row>
    <row r="1262" spans="1:7" ht="12.75">
      <c r="A1262" s="11"/>
      <c r="B1262" s="12"/>
      <c r="C1262" s="88"/>
      <c r="D1262" s="55" t="s">
        <v>378</v>
      </c>
      <c r="E1262" s="142"/>
      <c r="F1262" s="136"/>
      <c r="G1262" s="46"/>
    </row>
    <row r="1263" spans="1:7" ht="12.75">
      <c r="A1263" s="11"/>
      <c r="B1263" s="12"/>
      <c r="C1263" s="88"/>
      <c r="D1263" s="55"/>
      <c r="E1263" s="142"/>
      <c r="F1263" s="136"/>
      <c r="G1263" s="46"/>
    </row>
    <row r="1264" spans="1:7" ht="12.75">
      <c r="A1264" s="11"/>
      <c r="B1264" s="172">
        <v>92195</v>
      </c>
      <c r="C1264" s="310"/>
      <c r="D1264" s="180" t="s">
        <v>416</v>
      </c>
      <c r="E1264" s="229">
        <f>E1265+E1267</f>
        <v>37135</v>
      </c>
      <c r="F1264" s="395">
        <f>F1265+F1267</f>
        <v>0</v>
      </c>
      <c r="G1264" s="396">
        <f>G1265+G1267</f>
        <v>37135</v>
      </c>
    </row>
    <row r="1265" spans="1:7" ht="12.75">
      <c r="A1265" s="11"/>
      <c r="B1265" s="12"/>
      <c r="C1265" s="440" t="s">
        <v>417</v>
      </c>
      <c r="D1265" s="441" t="s">
        <v>418</v>
      </c>
      <c r="E1265" s="142">
        <v>22135</v>
      </c>
      <c r="F1265" s="136"/>
      <c r="G1265" s="46">
        <f>E1265+F1265</f>
        <v>22135</v>
      </c>
    </row>
    <row r="1266" spans="1:7" ht="12.75">
      <c r="A1266" s="11"/>
      <c r="B1266" s="12"/>
      <c r="C1266" s="440"/>
      <c r="D1266" s="441" t="s">
        <v>419</v>
      </c>
      <c r="E1266" s="142"/>
      <c r="F1266" s="136"/>
      <c r="G1266" s="46"/>
    </row>
    <row r="1267" spans="1:7" ht="12.75">
      <c r="A1267" s="11"/>
      <c r="B1267" s="12"/>
      <c r="C1267" s="423" t="s">
        <v>361</v>
      </c>
      <c r="D1267" s="424" t="s">
        <v>422</v>
      </c>
      <c r="E1267" s="142">
        <v>15000</v>
      </c>
      <c r="F1267" s="136"/>
      <c r="G1267" s="46">
        <f>E1267+F1267</f>
        <v>15000</v>
      </c>
    </row>
    <row r="1268" spans="1:7" ht="12.75">
      <c r="A1268" s="11"/>
      <c r="B1268" s="12"/>
      <c r="C1268" s="423"/>
      <c r="D1268" s="424" t="s">
        <v>423</v>
      </c>
      <c r="E1268" s="142"/>
      <c r="F1268" s="136"/>
      <c r="G1268" s="46"/>
    </row>
    <row r="1269" spans="1:7" ht="12.75">
      <c r="A1269" s="11"/>
      <c r="B1269" s="12"/>
      <c r="C1269" s="88"/>
      <c r="D1269" s="55"/>
      <c r="E1269" s="142"/>
      <c r="F1269" s="136"/>
      <c r="G1269" s="46"/>
    </row>
    <row r="1270" spans="1:7" ht="13.5" thickBot="1">
      <c r="A1270" s="326">
        <v>926</v>
      </c>
      <c r="B1270" s="327"/>
      <c r="C1270" s="328"/>
      <c r="D1270" s="329" t="s">
        <v>166</v>
      </c>
      <c r="E1270" s="337">
        <f>E1271</f>
        <v>0</v>
      </c>
      <c r="F1270" s="337">
        <f>F1271</f>
        <v>333000</v>
      </c>
      <c r="G1270" s="337">
        <f>G1271</f>
        <v>333000</v>
      </c>
    </row>
    <row r="1271" spans="1:7" ht="12.75">
      <c r="A1271" s="11"/>
      <c r="B1271" s="174">
        <v>92601</v>
      </c>
      <c r="C1271" s="183"/>
      <c r="D1271" s="177" t="s">
        <v>457</v>
      </c>
      <c r="E1271" s="231">
        <f>E1272</f>
        <v>0</v>
      </c>
      <c r="F1271" s="477">
        <f>F1272</f>
        <v>333000</v>
      </c>
      <c r="G1271" s="281">
        <f>G1272</f>
        <v>333000</v>
      </c>
    </row>
    <row r="1272" spans="1:7" ht="12.75">
      <c r="A1272" s="11"/>
      <c r="B1272" s="12"/>
      <c r="C1272" s="88" t="s">
        <v>431</v>
      </c>
      <c r="D1272" s="153" t="s">
        <v>436</v>
      </c>
      <c r="E1272" s="142">
        <v>0</v>
      </c>
      <c r="F1272" s="136">
        <v>333000</v>
      </c>
      <c r="G1272" s="46">
        <f>E1272+F1272</f>
        <v>333000</v>
      </c>
    </row>
    <row r="1273" spans="1:7" ht="12.75">
      <c r="A1273" s="11"/>
      <c r="B1273" s="12"/>
      <c r="C1273" s="88"/>
      <c r="D1273" s="153" t="s">
        <v>437</v>
      </c>
      <c r="E1273" s="142"/>
      <c r="F1273" s="136"/>
      <c r="G1273" s="46"/>
    </row>
    <row r="1274" spans="1:7" ht="13.5" thickBot="1">
      <c r="A1274" s="84"/>
      <c r="B1274" s="16"/>
      <c r="C1274" s="75"/>
      <c r="D1274" s="16"/>
      <c r="E1274" s="163"/>
      <c r="F1274" s="150"/>
      <c r="G1274" s="45"/>
    </row>
    <row r="1275" spans="1:7" ht="12.75">
      <c r="A1275" s="137"/>
      <c r="B1275" s="137"/>
      <c r="C1275" s="138"/>
      <c r="D1275" s="137"/>
      <c r="E1275" s="215"/>
      <c r="F1275" s="215"/>
      <c r="G1275" s="139"/>
    </row>
    <row r="1276" spans="1:7" ht="12.75">
      <c r="A1276" s="49"/>
      <c r="B1276" s="49"/>
      <c r="C1276" s="48"/>
      <c r="D1276" s="49"/>
      <c r="E1276" s="207"/>
      <c r="F1276" s="207"/>
      <c r="G1276" s="65"/>
    </row>
    <row r="1277" spans="1:7" ht="12.75">
      <c r="A1277" s="49"/>
      <c r="B1277" s="49"/>
      <c r="C1277" s="48"/>
      <c r="D1277" s="49"/>
      <c r="E1277" s="207"/>
      <c r="F1277" s="207"/>
      <c r="G1277" s="65"/>
    </row>
    <row r="1278" spans="1:7" ht="12.75">
      <c r="A1278" s="49"/>
      <c r="B1278" s="49"/>
      <c r="C1278" s="48"/>
      <c r="D1278" s="49"/>
      <c r="E1278" s="207"/>
      <c r="F1278" s="207"/>
      <c r="G1278" s="65"/>
    </row>
    <row r="1279" spans="1:7" ht="12.75">
      <c r="A1279" s="49"/>
      <c r="B1279" s="49"/>
      <c r="C1279" s="48"/>
      <c r="D1279" s="49"/>
      <c r="E1279" s="207"/>
      <c r="F1279" s="207"/>
      <c r="G1279" s="65"/>
    </row>
    <row r="1280" spans="1:7" ht="12.75">
      <c r="A1280" s="49"/>
      <c r="B1280" s="49"/>
      <c r="C1280" s="48"/>
      <c r="D1280" s="49"/>
      <c r="E1280" s="489"/>
      <c r="F1280" s="489"/>
      <c r="G1280" s="489"/>
    </row>
    <row r="1281" spans="1:7" ht="12.75">
      <c r="A1281" s="48"/>
      <c r="B1281" s="48"/>
      <c r="C1281" s="48"/>
      <c r="D1281" s="65"/>
      <c r="E1281" s="207"/>
      <c r="F1281" s="207"/>
      <c r="G1281" s="65"/>
    </row>
    <row r="1282" spans="1:7" ht="12.75">
      <c r="A1282" s="482" t="s">
        <v>106</v>
      </c>
      <c r="B1282" s="482"/>
      <c r="C1282" s="482"/>
      <c r="D1282" s="482"/>
      <c r="E1282" s="482"/>
      <c r="F1282" s="482"/>
      <c r="G1282" s="482"/>
    </row>
    <row r="1283" spans="1:7" ht="13.5" thickBot="1">
      <c r="A1283" s="481" t="s">
        <v>7</v>
      </c>
      <c r="B1283" s="481"/>
      <c r="C1283" s="481"/>
      <c r="D1283" s="481"/>
      <c r="E1283" s="481"/>
      <c r="F1283" s="481"/>
      <c r="G1283" s="481"/>
    </row>
    <row r="1284" spans="1:7" ht="12.75">
      <c r="A1284" s="54"/>
      <c r="B1284" s="9"/>
      <c r="C1284" s="9"/>
      <c r="D1284" s="9"/>
      <c r="E1284" s="189" t="s">
        <v>8</v>
      </c>
      <c r="F1284" s="189"/>
      <c r="G1284" s="7" t="s">
        <v>8</v>
      </c>
    </row>
    <row r="1285" spans="1:7" ht="12.75">
      <c r="A1285" s="8" t="s">
        <v>9</v>
      </c>
      <c r="B1285" s="9" t="s">
        <v>10</v>
      </c>
      <c r="C1285" s="10" t="s">
        <v>11</v>
      </c>
      <c r="D1285" s="10" t="s">
        <v>12</v>
      </c>
      <c r="E1285" s="190" t="s">
        <v>373</v>
      </c>
      <c r="F1285" s="190" t="s">
        <v>13</v>
      </c>
      <c r="G1285" s="14" t="s">
        <v>373</v>
      </c>
    </row>
    <row r="1286" spans="1:7" ht="13.5" thickBot="1">
      <c r="A1286" s="15"/>
      <c r="B1286" s="16"/>
      <c r="C1286" s="17"/>
      <c r="D1286" s="17"/>
      <c r="E1286" s="21"/>
      <c r="F1286" s="21"/>
      <c r="G1286" s="20" t="s">
        <v>14</v>
      </c>
    </row>
    <row r="1287" spans="1:8" ht="13.5" thickBot="1">
      <c r="A1287" s="15">
        <v>1</v>
      </c>
      <c r="B1287" s="17">
        <v>2</v>
      </c>
      <c r="C1287" s="17">
        <v>3</v>
      </c>
      <c r="D1287" s="17">
        <v>4</v>
      </c>
      <c r="E1287" s="110">
        <v>5</v>
      </c>
      <c r="F1287" s="85">
        <v>6</v>
      </c>
      <c r="G1287" s="110">
        <v>7</v>
      </c>
      <c r="H1287" s="43"/>
    </row>
    <row r="1288" spans="1:8" ht="7.5" customHeight="1">
      <c r="A1288" s="5"/>
      <c r="B1288" s="6"/>
      <c r="C1288" s="6"/>
      <c r="D1288" s="6"/>
      <c r="E1288" s="234"/>
      <c r="G1288" s="59"/>
      <c r="H1288" s="43"/>
    </row>
    <row r="1289" spans="1:9" ht="13.5" thickBot="1">
      <c r="A1289" s="11"/>
      <c r="B1289" s="12"/>
      <c r="C1289" s="12"/>
      <c r="D1289" s="27" t="s">
        <v>146</v>
      </c>
      <c r="E1289" s="160">
        <f>E1291+E1306+E1318+E1331+E1345+E1353+E1429+E1449+E1457+E1461+E1486+E1517+E1530+E1552+E1500+E1313+E1508</f>
        <v>10168399</v>
      </c>
      <c r="F1289" s="160">
        <f>F1291+F1306+F1318+F1331+F1345+F1353+F1429+F1449+F1457+F1461+F1486+F1517+F1530+F1552+F1500+F1313+F1508</f>
        <v>450669</v>
      </c>
      <c r="G1289" s="160">
        <f>G1291+G1306+G1318+G1331+G1345+G1353+G1429+G1449+G1457+G1461+G1486+G1517+G1530+G1552+G1500+G1313+G1508</f>
        <v>10619068</v>
      </c>
      <c r="H1289" s="43"/>
      <c r="I1289" s="1"/>
    </row>
    <row r="1290" spans="1:8" ht="12.75">
      <c r="A1290" s="11"/>
      <c r="B1290" s="12"/>
      <c r="C1290" s="12"/>
      <c r="D1290" s="90" t="s">
        <v>16</v>
      </c>
      <c r="E1290" s="56"/>
      <c r="G1290" s="46"/>
      <c r="H1290" s="43"/>
    </row>
    <row r="1291" spans="1:8" ht="13.5" thickBot="1">
      <c r="A1291" s="91" t="s">
        <v>108</v>
      </c>
      <c r="B1291" s="92"/>
      <c r="C1291" s="92"/>
      <c r="D1291" s="93" t="s">
        <v>109</v>
      </c>
      <c r="E1291" s="160">
        <f>E1292+E1302+E1297</f>
        <v>113952</v>
      </c>
      <c r="F1291" s="160">
        <f>F1292+F1302+F1297</f>
        <v>0</v>
      </c>
      <c r="G1291" s="160">
        <f>G1292+G1302+G1297</f>
        <v>113952</v>
      </c>
      <c r="H1291" s="43"/>
    </row>
    <row r="1292" spans="1:8" ht="13.5" thickBot="1">
      <c r="A1292" s="94"/>
      <c r="B1292" s="69" t="s">
        <v>110</v>
      </c>
      <c r="C1292" s="66"/>
      <c r="D1292" s="95" t="s">
        <v>111</v>
      </c>
      <c r="E1292" s="154">
        <f>E1293</f>
        <v>13000</v>
      </c>
      <c r="F1292" s="196">
        <f>F1293</f>
        <v>0</v>
      </c>
      <c r="G1292" s="45">
        <f>F1292+E1292</f>
        <v>13000</v>
      </c>
      <c r="H1292" s="43"/>
    </row>
    <row r="1293" spans="1:8" ht="12.75">
      <c r="A1293" s="94"/>
      <c r="B1293" s="10"/>
      <c r="C1293" s="88" t="s">
        <v>147</v>
      </c>
      <c r="D1293" s="55" t="s">
        <v>37</v>
      </c>
      <c r="E1293" s="56">
        <v>13000</v>
      </c>
      <c r="F1293" s="72"/>
      <c r="G1293" s="463">
        <f>F1293+E1293</f>
        <v>13000</v>
      </c>
      <c r="H1293" s="43"/>
    </row>
    <row r="1294" spans="1:8" ht="12.75">
      <c r="A1294" s="94"/>
      <c r="B1294" s="10"/>
      <c r="C1294" s="88"/>
      <c r="D1294" s="55"/>
      <c r="E1294" s="56"/>
      <c r="F1294" s="72"/>
      <c r="G1294" s="46"/>
      <c r="H1294" s="43"/>
    </row>
    <row r="1295" spans="1:8" ht="12.75">
      <c r="A1295" s="94"/>
      <c r="B1295" s="452" t="s">
        <v>453</v>
      </c>
      <c r="C1295" s="452"/>
      <c r="D1295" s="424" t="s">
        <v>449</v>
      </c>
      <c r="E1295" s="56"/>
      <c r="F1295" s="72"/>
      <c r="G1295" s="46"/>
      <c r="H1295" s="43"/>
    </row>
    <row r="1296" spans="1:8" ht="12.75">
      <c r="A1296" s="94"/>
      <c r="B1296" s="452"/>
      <c r="C1296" s="452"/>
      <c r="D1296" s="424" t="s">
        <v>450</v>
      </c>
      <c r="E1296" s="56"/>
      <c r="F1296" s="72"/>
      <c r="G1296" s="46"/>
      <c r="H1296" s="43"/>
    </row>
    <row r="1297" spans="1:8" ht="13.5" thickBot="1">
      <c r="A1297" s="94"/>
      <c r="B1297" s="453"/>
      <c r="C1297" s="454"/>
      <c r="D1297" s="451" t="s">
        <v>451</v>
      </c>
      <c r="E1297" s="150">
        <f>SUM(E1298:E1300)</f>
        <v>27159</v>
      </c>
      <c r="F1297" s="150">
        <f>SUM(F1298:F1300)</f>
        <v>0</v>
      </c>
      <c r="G1297" s="150">
        <f>SUM(G1298:G1300)</f>
        <v>27159</v>
      </c>
      <c r="H1297" s="43"/>
    </row>
    <row r="1298" spans="1:8" ht="12.75">
      <c r="A1298" s="94"/>
      <c r="B1298" s="151"/>
      <c r="C1298" s="295" t="s">
        <v>448</v>
      </c>
      <c r="D1298" s="159" t="s">
        <v>229</v>
      </c>
      <c r="E1298" s="56">
        <v>1136</v>
      </c>
      <c r="F1298" s="72"/>
      <c r="G1298" s="463">
        <f>E1298+F1298</f>
        <v>1136</v>
      </c>
      <c r="H1298" s="43"/>
    </row>
    <row r="1299" spans="1:8" ht="12.75">
      <c r="A1299" s="94"/>
      <c r="B1299" s="151"/>
      <c r="C1299" s="295" t="s">
        <v>153</v>
      </c>
      <c r="D1299" s="159" t="s">
        <v>33</v>
      </c>
      <c r="E1299" s="56">
        <v>23020</v>
      </c>
      <c r="F1299" s="72"/>
      <c r="G1299" s="463">
        <f>E1299+F1299</f>
        <v>23020</v>
      </c>
      <c r="H1299" s="43"/>
    </row>
    <row r="1300" spans="1:8" ht="12.75">
      <c r="A1300" s="94"/>
      <c r="B1300" s="151"/>
      <c r="C1300" s="295" t="s">
        <v>147</v>
      </c>
      <c r="D1300" s="159" t="s">
        <v>37</v>
      </c>
      <c r="E1300" s="56">
        <v>3003</v>
      </c>
      <c r="F1300" s="72"/>
      <c r="G1300" s="463">
        <f>E1300+F1300</f>
        <v>3003</v>
      </c>
      <c r="H1300" s="43"/>
    </row>
    <row r="1301" spans="1:8" ht="12.75">
      <c r="A1301" s="94"/>
      <c r="B1301" s="10"/>
      <c r="C1301" s="88"/>
      <c r="D1301" s="55"/>
      <c r="E1301" s="56"/>
      <c r="F1301" s="72"/>
      <c r="G1301" s="46"/>
      <c r="H1301" s="43"/>
    </row>
    <row r="1302" spans="1:8" ht="13.5" thickBot="1">
      <c r="A1302" s="94"/>
      <c r="B1302" s="75" t="s">
        <v>277</v>
      </c>
      <c r="C1302" s="87"/>
      <c r="D1302" s="83" t="s">
        <v>54</v>
      </c>
      <c r="E1302" s="148">
        <f>E1303+E1304</f>
        <v>73793</v>
      </c>
      <c r="F1302" s="149">
        <f>F1304+F1303</f>
        <v>0</v>
      </c>
      <c r="G1302" s="45">
        <f>E1302+F1302</f>
        <v>73793</v>
      </c>
      <c r="H1302" s="43"/>
    </row>
    <row r="1303" spans="1:8" ht="12.75">
      <c r="A1303" s="94"/>
      <c r="B1303" s="37"/>
      <c r="C1303" s="88" t="s">
        <v>360</v>
      </c>
      <c r="D1303" s="55" t="s">
        <v>262</v>
      </c>
      <c r="E1303" s="56">
        <v>13307</v>
      </c>
      <c r="F1303" s="136"/>
      <c r="G1303" s="463">
        <f>E1303+F1303</f>
        <v>13307</v>
      </c>
      <c r="H1303" s="43"/>
    </row>
    <row r="1304" spans="1:8" ht="12.75">
      <c r="A1304" s="94"/>
      <c r="B1304" s="10"/>
      <c r="C1304" s="88" t="s">
        <v>271</v>
      </c>
      <c r="D1304" s="55" t="s">
        <v>25</v>
      </c>
      <c r="E1304" s="56">
        <v>60486</v>
      </c>
      <c r="F1304" s="72"/>
      <c r="G1304" s="463">
        <f>E1304+F1304</f>
        <v>60486</v>
      </c>
      <c r="H1304" s="43"/>
    </row>
    <row r="1305" spans="1:9" ht="12.75">
      <c r="A1305" s="94"/>
      <c r="B1305" s="10"/>
      <c r="C1305" s="88"/>
      <c r="D1305" s="55"/>
      <c r="E1305" s="56"/>
      <c r="F1305" s="72"/>
      <c r="G1305" s="46"/>
      <c r="H1305" s="43"/>
      <c r="I1305" s="1"/>
    </row>
    <row r="1306" spans="1:8" ht="13.5" thickBot="1">
      <c r="A1306" s="91" t="s">
        <v>114</v>
      </c>
      <c r="B1306" s="27"/>
      <c r="C1306" s="92"/>
      <c r="D1306" s="100" t="s">
        <v>115</v>
      </c>
      <c r="E1306" s="160">
        <f>E1307+E1310</f>
        <v>193335</v>
      </c>
      <c r="F1306" s="194">
        <f>F1307+F1310</f>
        <v>10753</v>
      </c>
      <c r="G1306" s="42">
        <f>F1306+E1306</f>
        <v>204088</v>
      </c>
      <c r="H1306" s="43"/>
    </row>
    <row r="1307" spans="1:8" ht="13.5" thickBot="1">
      <c r="A1307" s="101"/>
      <c r="B1307" s="75" t="s">
        <v>116</v>
      </c>
      <c r="C1307" s="19"/>
      <c r="D1307" s="83" t="s">
        <v>148</v>
      </c>
      <c r="E1307" s="168">
        <f>E1308</f>
        <v>188635</v>
      </c>
      <c r="F1307" s="196">
        <f>F1308</f>
        <v>10753</v>
      </c>
      <c r="G1307" s="45">
        <f>F1307+E1307</f>
        <v>199388</v>
      </c>
      <c r="H1307" s="43"/>
    </row>
    <row r="1308" spans="1:8" ht="12.75">
      <c r="A1308" s="101"/>
      <c r="B1308" s="81"/>
      <c r="C1308" s="6">
        <v>3030</v>
      </c>
      <c r="D1308" s="108" t="s">
        <v>149</v>
      </c>
      <c r="E1308" s="236">
        <v>188635</v>
      </c>
      <c r="F1308" s="142">
        <v>10753</v>
      </c>
      <c r="G1308" s="463">
        <f>F1308+E1308</f>
        <v>199388</v>
      </c>
      <c r="H1308" s="43"/>
    </row>
    <row r="1309" spans="1:8" ht="12.75">
      <c r="A1309" s="101"/>
      <c r="B1309" s="10"/>
      <c r="C1309" s="12"/>
      <c r="D1309" s="55"/>
      <c r="E1309" s="142"/>
      <c r="G1309" s="46"/>
      <c r="H1309" s="43"/>
    </row>
    <row r="1310" spans="1:8" ht="13.5" thickBot="1">
      <c r="A1310" s="11"/>
      <c r="B1310" s="75" t="s">
        <v>119</v>
      </c>
      <c r="C1310" s="92"/>
      <c r="D1310" s="83" t="s">
        <v>120</v>
      </c>
      <c r="E1310" s="148">
        <f>E1311</f>
        <v>4700</v>
      </c>
      <c r="F1310" s="197">
        <f>F1311</f>
        <v>0</v>
      </c>
      <c r="G1310" s="45">
        <f>F1310+E1310</f>
        <v>4700</v>
      </c>
      <c r="H1310" s="43"/>
    </row>
    <row r="1311" spans="1:8" ht="12.75">
      <c r="A1311" s="11"/>
      <c r="B1311" s="40"/>
      <c r="C1311" s="88" t="s">
        <v>147</v>
      </c>
      <c r="D1311" s="55" t="s">
        <v>37</v>
      </c>
      <c r="E1311" s="56">
        <v>4700</v>
      </c>
      <c r="G1311" s="463">
        <f>F1311+E1311</f>
        <v>4700</v>
      </c>
      <c r="H1311" s="43"/>
    </row>
    <row r="1312" spans="1:8" ht="12.75">
      <c r="A1312" s="11"/>
      <c r="B1312" s="99"/>
      <c r="C1312" s="88"/>
      <c r="D1312" s="55"/>
      <c r="E1312" s="56"/>
      <c r="G1312" s="46"/>
      <c r="H1312" s="43"/>
    </row>
    <row r="1313" spans="1:8" ht="13.5" thickBot="1">
      <c r="A1313" s="39">
        <v>600</v>
      </c>
      <c r="B1313" s="92"/>
      <c r="C1313" s="92"/>
      <c r="D1313" s="100" t="s">
        <v>17</v>
      </c>
      <c r="E1313" s="160">
        <f>E1314</f>
        <v>8423</v>
      </c>
      <c r="F1313" s="194">
        <f>F1314</f>
        <v>0</v>
      </c>
      <c r="G1313" s="42">
        <f>F1313+E1313</f>
        <v>8423</v>
      </c>
      <c r="H1313" s="43"/>
    </row>
    <row r="1314" spans="1:8" ht="13.5" thickBot="1">
      <c r="A1314" s="11"/>
      <c r="B1314" s="19">
        <v>60014</v>
      </c>
      <c r="C1314" s="19"/>
      <c r="D1314" s="83" t="s">
        <v>18</v>
      </c>
      <c r="E1314" s="154">
        <f>E1315</f>
        <v>8423</v>
      </c>
      <c r="F1314" s="154">
        <f>F1315</f>
        <v>0</v>
      </c>
      <c r="G1314" s="103">
        <f>F1314+E1314</f>
        <v>8423</v>
      </c>
      <c r="H1314" s="43"/>
    </row>
    <row r="1315" spans="1:8" ht="12.75">
      <c r="A1315" s="11"/>
      <c r="B1315" s="12"/>
      <c r="C1315" s="12">
        <v>2310</v>
      </c>
      <c r="D1315" s="55" t="s">
        <v>231</v>
      </c>
      <c r="E1315" s="56">
        <v>8423</v>
      </c>
      <c r="F1315" s="217"/>
      <c r="G1315" s="464">
        <f>F1315+E1315</f>
        <v>8423</v>
      </c>
      <c r="H1315" s="43"/>
    </row>
    <row r="1316" spans="1:8" ht="12.75">
      <c r="A1316" s="11"/>
      <c r="B1316" s="12"/>
      <c r="C1316" s="12"/>
      <c r="D1316" s="55" t="s">
        <v>233</v>
      </c>
      <c r="E1316" s="56"/>
      <c r="F1316" s="217"/>
      <c r="G1316" s="97">
        <f>F1316+E1316</f>
        <v>0</v>
      </c>
      <c r="H1316" s="43"/>
    </row>
    <row r="1317" spans="1:8" ht="12.75">
      <c r="A1317" s="11"/>
      <c r="B1317" s="40"/>
      <c r="C1317" s="88"/>
      <c r="D1317" s="55"/>
      <c r="E1317" s="56"/>
      <c r="G1317" s="46"/>
      <c r="H1317" s="43"/>
    </row>
    <row r="1318" spans="1:8" ht="13.5" thickBot="1">
      <c r="A1318" s="39">
        <v>630</v>
      </c>
      <c r="B1318" s="27"/>
      <c r="C1318" s="105"/>
      <c r="D1318" s="100" t="s">
        <v>150</v>
      </c>
      <c r="E1318" s="160">
        <f>E1319</f>
        <v>2300</v>
      </c>
      <c r="F1318" s="194">
        <f>F1319</f>
        <v>0</v>
      </c>
      <c r="G1318" s="42">
        <f>F1318+E1318</f>
        <v>2300</v>
      </c>
      <c r="H1318" s="43"/>
    </row>
    <row r="1319" spans="1:8" ht="13.5" thickBot="1">
      <c r="A1319" s="11"/>
      <c r="B1319" s="32">
        <v>63003</v>
      </c>
      <c r="C1319" s="111"/>
      <c r="D1319" s="102" t="s">
        <v>151</v>
      </c>
      <c r="E1319" s="154">
        <f>SUM(E1320:E1327)</f>
        <v>2300</v>
      </c>
      <c r="F1319" s="196">
        <f>SUM(F1320:F1327)</f>
        <v>0</v>
      </c>
      <c r="G1319" s="45">
        <f>F1319+E1319</f>
        <v>2300</v>
      </c>
      <c r="H1319" s="43"/>
    </row>
    <row r="1320" spans="1:7" ht="12.75">
      <c r="A1320" s="11"/>
      <c r="B1320" s="40"/>
      <c r="C1320" s="88" t="s">
        <v>215</v>
      </c>
      <c r="D1320" s="55" t="s">
        <v>216</v>
      </c>
      <c r="E1320" s="56">
        <v>1000</v>
      </c>
      <c r="F1320" s="72"/>
      <c r="G1320" s="463">
        <f>F1320+E1320</f>
        <v>1000</v>
      </c>
    </row>
    <row r="1321" spans="1:7" ht="12.75">
      <c r="A1321" s="11"/>
      <c r="B1321" s="40"/>
      <c r="C1321" s="88"/>
      <c r="D1321" s="55" t="s">
        <v>217</v>
      </c>
      <c r="E1321" s="56"/>
      <c r="F1321" s="72"/>
      <c r="G1321" s="463"/>
    </row>
    <row r="1322" spans="1:7" ht="12.75">
      <c r="A1322" s="11"/>
      <c r="B1322" s="40"/>
      <c r="C1322" s="88" t="s">
        <v>153</v>
      </c>
      <c r="D1322" s="55" t="s">
        <v>33</v>
      </c>
      <c r="E1322" s="56">
        <v>500</v>
      </c>
      <c r="F1322" s="72"/>
      <c r="G1322" s="463">
        <f>F1322+E1322</f>
        <v>500</v>
      </c>
    </row>
    <row r="1323" spans="1:8" ht="12.75">
      <c r="A1323" s="11"/>
      <c r="B1323" s="40"/>
      <c r="C1323" s="88" t="s">
        <v>147</v>
      </c>
      <c r="D1323" s="55" t="s">
        <v>37</v>
      </c>
      <c r="E1323" s="56">
        <v>500</v>
      </c>
      <c r="F1323" s="72"/>
      <c r="G1323" s="463">
        <f>F1323+E1323</f>
        <v>500</v>
      </c>
      <c r="H1323" s="43"/>
    </row>
    <row r="1324" spans="1:8" ht="12.75">
      <c r="A1324" s="11"/>
      <c r="B1324" s="40"/>
      <c r="C1324" s="88" t="s">
        <v>402</v>
      </c>
      <c r="D1324" s="55" t="s">
        <v>403</v>
      </c>
      <c r="E1324" s="56">
        <v>0</v>
      </c>
      <c r="F1324" s="72"/>
      <c r="G1324" s="463">
        <f>F1324+E1324</f>
        <v>0</v>
      </c>
      <c r="H1324" s="43"/>
    </row>
    <row r="1325" spans="1:8" ht="12.75">
      <c r="A1325" s="11"/>
      <c r="B1325" s="40"/>
      <c r="C1325" s="88"/>
      <c r="D1325" s="55" t="s">
        <v>404</v>
      </c>
      <c r="E1325" s="56"/>
      <c r="F1325" s="72"/>
      <c r="G1325" s="463"/>
      <c r="H1325" s="43"/>
    </row>
    <row r="1326" spans="1:8" ht="12.75">
      <c r="A1326" s="11"/>
      <c r="B1326" s="40"/>
      <c r="C1326" s="88"/>
      <c r="D1326" s="55" t="s">
        <v>405</v>
      </c>
      <c r="E1326" s="56"/>
      <c r="F1326" s="72"/>
      <c r="G1326" s="463"/>
      <c r="H1326" s="43"/>
    </row>
    <row r="1327" spans="1:8" ht="12.75">
      <c r="A1327" s="11"/>
      <c r="B1327" s="40"/>
      <c r="C1327" s="88" t="s">
        <v>456</v>
      </c>
      <c r="D1327" s="55" t="s">
        <v>403</v>
      </c>
      <c r="E1327" s="56">
        <v>300</v>
      </c>
      <c r="F1327" s="72"/>
      <c r="G1327" s="463">
        <f>F1327+E1327</f>
        <v>300</v>
      </c>
      <c r="H1327" s="43"/>
    </row>
    <row r="1328" spans="1:8" ht="12.75">
      <c r="A1328" s="11"/>
      <c r="B1328" s="40"/>
      <c r="C1328" s="88"/>
      <c r="D1328" s="55" t="s">
        <v>404</v>
      </c>
      <c r="E1328" s="56"/>
      <c r="F1328" s="72"/>
      <c r="G1328" s="46"/>
      <c r="H1328" s="43"/>
    </row>
    <row r="1329" spans="1:8" ht="12.75">
      <c r="A1329" s="11"/>
      <c r="B1329" s="40"/>
      <c r="C1329" s="88"/>
      <c r="D1329" s="55" t="s">
        <v>405</v>
      </c>
      <c r="E1329" s="56"/>
      <c r="F1329" s="72"/>
      <c r="G1329" s="46"/>
      <c r="H1329" s="43"/>
    </row>
    <row r="1330" spans="1:8" ht="12.75">
      <c r="A1330" s="11"/>
      <c r="B1330" s="40"/>
      <c r="C1330" s="88"/>
      <c r="D1330" s="55"/>
      <c r="E1330" s="56"/>
      <c r="G1330" s="46"/>
      <c r="H1330" s="43"/>
    </row>
    <row r="1331" spans="1:11" ht="13.5" thickBot="1">
      <c r="A1331" s="39">
        <v>700</v>
      </c>
      <c r="B1331" s="27"/>
      <c r="C1331" s="92"/>
      <c r="D1331" s="100" t="s">
        <v>20</v>
      </c>
      <c r="E1331" s="160">
        <f>E1332</f>
        <v>95801</v>
      </c>
      <c r="F1331" s="194">
        <f>F1332</f>
        <v>0</v>
      </c>
      <c r="G1331" s="42">
        <f aca="true" t="shared" si="31" ref="G1331:G1343">F1331+E1331</f>
        <v>95801</v>
      </c>
      <c r="H1331" s="43"/>
      <c r="I1331" s="314" t="s">
        <v>320</v>
      </c>
      <c r="J1331" s="314" t="s">
        <v>321</v>
      </c>
      <c r="K1331" s="314" t="s">
        <v>322</v>
      </c>
    </row>
    <row r="1332" spans="1:11" ht="13.5" thickBot="1">
      <c r="A1332" s="11"/>
      <c r="B1332" s="17">
        <v>70005</v>
      </c>
      <c r="C1332" s="19"/>
      <c r="D1332" s="83" t="s">
        <v>21</v>
      </c>
      <c r="E1332" s="154">
        <f>SUM(E1333:E1343)</f>
        <v>95801</v>
      </c>
      <c r="F1332" s="196">
        <f>SUM(F1333:F1343)</f>
        <v>0</v>
      </c>
      <c r="G1332" s="465">
        <f t="shared" si="31"/>
        <v>95801</v>
      </c>
      <c r="H1332" s="43">
        <v>4260</v>
      </c>
      <c r="I1332" s="1">
        <v>0</v>
      </c>
      <c r="J1332" s="1">
        <f>8000+4000</f>
        <v>12000</v>
      </c>
      <c r="K1332" s="1">
        <f aca="true" t="shared" si="32" ref="K1332:K1342">I1332+J1332</f>
        <v>12000</v>
      </c>
    </row>
    <row r="1333" spans="1:11" ht="12.75">
      <c r="A1333" s="11"/>
      <c r="B1333" s="10"/>
      <c r="C1333" s="10">
        <v>4110</v>
      </c>
      <c r="D1333" s="9" t="s">
        <v>31</v>
      </c>
      <c r="E1333" s="56">
        <v>4543</v>
      </c>
      <c r="F1333" s="136"/>
      <c r="G1333" s="46">
        <f t="shared" si="31"/>
        <v>4543</v>
      </c>
      <c r="H1333" s="332">
        <v>4110</v>
      </c>
      <c r="I1333" s="1">
        <v>4543</v>
      </c>
      <c r="J1333" s="1">
        <v>0</v>
      </c>
      <c r="K1333" s="1">
        <f t="shared" si="32"/>
        <v>4543</v>
      </c>
    </row>
    <row r="1334" spans="1:11" ht="12.75">
      <c r="A1334" s="11"/>
      <c r="B1334" s="10"/>
      <c r="C1334" s="10">
        <v>4120</v>
      </c>
      <c r="D1334" s="9" t="s">
        <v>32</v>
      </c>
      <c r="E1334" s="56">
        <v>728</v>
      </c>
      <c r="F1334" s="136"/>
      <c r="G1334" s="46">
        <f t="shared" si="31"/>
        <v>728</v>
      </c>
      <c r="H1334" s="332">
        <v>4120</v>
      </c>
      <c r="I1334" s="1">
        <v>728</v>
      </c>
      <c r="J1334" s="1">
        <v>0</v>
      </c>
      <c r="K1334" s="1">
        <f t="shared" si="32"/>
        <v>728</v>
      </c>
    </row>
    <row r="1335" spans="1:11" ht="12.75">
      <c r="A1335" s="11"/>
      <c r="B1335" s="10"/>
      <c r="C1335" s="12">
        <v>4170</v>
      </c>
      <c r="D1335" s="55" t="s">
        <v>229</v>
      </c>
      <c r="E1335" s="56">
        <v>29729</v>
      </c>
      <c r="F1335" s="136"/>
      <c r="G1335" s="46">
        <f t="shared" si="31"/>
        <v>29729</v>
      </c>
      <c r="H1335" s="43">
        <v>4170</v>
      </c>
      <c r="I1335" s="1">
        <v>29729</v>
      </c>
      <c r="J1335" s="1">
        <v>0</v>
      </c>
      <c r="K1335" s="1">
        <f t="shared" si="32"/>
        <v>29729</v>
      </c>
    </row>
    <row r="1336" spans="1:11" ht="12.75">
      <c r="A1336" s="11"/>
      <c r="B1336" s="10"/>
      <c r="C1336" s="12">
        <v>4210</v>
      </c>
      <c r="D1336" s="55" t="s">
        <v>33</v>
      </c>
      <c r="E1336" s="56">
        <v>0</v>
      </c>
      <c r="F1336" s="136">
        <v>115</v>
      </c>
      <c r="G1336" s="46">
        <f t="shared" si="31"/>
        <v>115</v>
      </c>
      <c r="H1336" s="478">
        <v>4210</v>
      </c>
      <c r="I1336" s="1">
        <v>115</v>
      </c>
      <c r="J1336" s="1"/>
      <c r="K1336" s="1"/>
    </row>
    <row r="1337" spans="1:11" ht="12.75">
      <c r="A1337" s="11"/>
      <c r="B1337" s="10"/>
      <c r="C1337" s="12">
        <v>4260</v>
      </c>
      <c r="D1337" s="55" t="s">
        <v>34</v>
      </c>
      <c r="E1337" s="56">
        <v>12000</v>
      </c>
      <c r="F1337" s="136"/>
      <c r="G1337" s="46">
        <f t="shared" si="31"/>
        <v>12000</v>
      </c>
      <c r="H1337" s="43">
        <v>4270</v>
      </c>
      <c r="I1337" s="1">
        <f>10000-1000-1334+1000</f>
        <v>8666</v>
      </c>
      <c r="J1337" s="1">
        <v>0</v>
      </c>
      <c r="K1337" s="1">
        <f t="shared" si="32"/>
        <v>8666</v>
      </c>
    </row>
    <row r="1338" spans="1:11" ht="12.75">
      <c r="A1338" s="11"/>
      <c r="B1338" s="10"/>
      <c r="C1338" s="12">
        <v>4270</v>
      </c>
      <c r="D1338" s="55" t="s">
        <v>35</v>
      </c>
      <c r="E1338" s="56">
        <v>8666</v>
      </c>
      <c r="F1338" s="136"/>
      <c r="G1338" s="46">
        <f>F1338+E1338</f>
        <v>8666</v>
      </c>
      <c r="H1338" s="43">
        <v>4300</v>
      </c>
      <c r="I1338" s="1">
        <f>7400+672+260+436+1334-1000+487</f>
        <v>9589</v>
      </c>
      <c r="J1338" s="1">
        <f>1800+13896+4106</f>
        <v>19802</v>
      </c>
      <c r="K1338" s="1">
        <f t="shared" si="32"/>
        <v>29391</v>
      </c>
    </row>
    <row r="1339" spans="1:11" ht="12.75">
      <c r="A1339" s="11"/>
      <c r="B1339" s="10"/>
      <c r="C1339" s="88" t="s">
        <v>147</v>
      </c>
      <c r="D1339" s="55" t="s">
        <v>37</v>
      </c>
      <c r="E1339" s="56">
        <v>28904</v>
      </c>
      <c r="F1339" s="72">
        <v>487</v>
      </c>
      <c r="G1339" s="46">
        <f t="shared" si="31"/>
        <v>29391</v>
      </c>
      <c r="H1339" s="43">
        <v>4430</v>
      </c>
      <c r="I1339" s="1">
        <f>600-260</f>
        <v>340</v>
      </c>
      <c r="J1339" s="1">
        <v>0</v>
      </c>
      <c r="K1339" s="1">
        <f t="shared" si="32"/>
        <v>340</v>
      </c>
    </row>
    <row r="1340" spans="1:11" ht="12.75">
      <c r="A1340" s="11"/>
      <c r="B1340" s="10"/>
      <c r="C1340" s="88" t="s">
        <v>319</v>
      </c>
      <c r="D1340" s="55" t="s">
        <v>39</v>
      </c>
      <c r="E1340" s="56">
        <v>340</v>
      </c>
      <c r="F1340" s="72"/>
      <c r="G1340" s="46">
        <f t="shared" si="31"/>
        <v>340</v>
      </c>
      <c r="H1340" s="43">
        <v>4480</v>
      </c>
      <c r="I1340" s="1">
        <f>4000-672</f>
        <v>3328</v>
      </c>
      <c r="J1340" s="1">
        <f>1254+1670+416</f>
        <v>3340</v>
      </c>
      <c r="K1340" s="1">
        <f t="shared" si="32"/>
        <v>6668</v>
      </c>
    </row>
    <row r="1341" spans="1:11" ht="12.75">
      <c r="A1341" s="11"/>
      <c r="B1341" s="10"/>
      <c r="C1341" s="88" t="s">
        <v>154</v>
      </c>
      <c r="D1341" s="55" t="s">
        <v>41</v>
      </c>
      <c r="E1341" s="56">
        <v>6668</v>
      </c>
      <c r="F1341" s="72"/>
      <c r="G1341" s="46">
        <f t="shared" si="31"/>
        <v>6668</v>
      </c>
      <c r="H1341" s="43">
        <v>4700</v>
      </c>
      <c r="I1341" s="1">
        <f>2000-436-602</f>
        <v>962</v>
      </c>
      <c r="J1341" s="1">
        <v>0</v>
      </c>
      <c r="K1341" s="1">
        <f t="shared" si="32"/>
        <v>962</v>
      </c>
    </row>
    <row r="1342" spans="1:11" ht="12.75">
      <c r="A1342" s="11"/>
      <c r="B1342" s="10"/>
      <c r="C1342" s="88" t="s">
        <v>306</v>
      </c>
      <c r="D1342" s="55" t="s">
        <v>307</v>
      </c>
      <c r="E1342" s="56">
        <v>1564</v>
      </c>
      <c r="F1342" s="72">
        <v>-602</v>
      </c>
      <c r="G1342" s="46">
        <f t="shared" si="31"/>
        <v>962</v>
      </c>
      <c r="H1342" s="43">
        <v>6060</v>
      </c>
      <c r="I1342" s="405">
        <v>0</v>
      </c>
      <c r="J1342" s="405">
        <v>2659</v>
      </c>
      <c r="K1342" s="1">
        <f t="shared" si="32"/>
        <v>2659</v>
      </c>
    </row>
    <row r="1343" spans="1:11" ht="12.75">
      <c r="A1343" s="11"/>
      <c r="B1343" s="10"/>
      <c r="C1343" s="88" t="s">
        <v>390</v>
      </c>
      <c r="D1343" s="55" t="s">
        <v>225</v>
      </c>
      <c r="E1343" s="56">
        <v>2659</v>
      </c>
      <c r="F1343" s="72"/>
      <c r="G1343" s="46">
        <f t="shared" si="31"/>
        <v>2659</v>
      </c>
      <c r="H1343" s="43"/>
      <c r="I1343" s="232">
        <f>SUM(I1332:I1342)</f>
        <v>58000</v>
      </c>
      <c r="J1343" s="232">
        <f>SUM(J1332:J1342)</f>
        <v>37801</v>
      </c>
      <c r="K1343" s="232">
        <f>SUM(K1332:K1342)</f>
        <v>95686</v>
      </c>
    </row>
    <row r="1344" spans="1:8" ht="12.75">
      <c r="A1344" s="11"/>
      <c r="B1344" s="10"/>
      <c r="C1344" s="12"/>
      <c r="D1344" s="55"/>
      <c r="E1344" s="56"/>
      <c r="F1344" s="72"/>
      <c r="G1344" s="46"/>
      <c r="H1344" s="43"/>
    </row>
    <row r="1345" spans="1:8" ht="13.5" thickBot="1">
      <c r="A1345" s="39">
        <v>710</v>
      </c>
      <c r="B1345" s="27"/>
      <c r="C1345" s="105"/>
      <c r="D1345" s="100" t="s">
        <v>127</v>
      </c>
      <c r="E1345" s="160">
        <f>E1346+E1350</f>
        <v>54000</v>
      </c>
      <c r="F1345" s="194">
        <f>F1346+F1350</f>
        <v>0</v>
      </c>
      <c r="G1345" s="42">
        <f>F1345+E1345</f>
        <v>54000</v>
      </c>
      <c r="H1345" s="43"/>
    </row>
    <row r="1346" spans="1:8" ht="13.5" thickBot="1">
      <c r="A1346" s="11"/>
      <c r="B1346" s="17">
        <v>71013</v>
      </c>
      <c r="C1346" s="87"/>
      <c r="D1346" s="83" t="s">
        <v>128</v>
      </c>
      <c r="E1346" s="154">
        <f>SUM(E1347:E1348)</f>
        <v>40000</v>
      </c>
      <c r="F1346" s="196">
        <f>SUM(F1347:F1348)</f>
        <v>0</v>
      </c>
      <c r="G1346" s="465">
        <f>F1346+E1346</f>
        <v>40000</v>
      </c>
      <c r="H1346" s="43"/>
    </row>
    <row r="1347" spans="1:8" ht="12.75">
      <c r="A1347" s="11"/>
      <c r="B1347" s="10"/>
      <c r="C1347" s="88" t="s">
        <v>147</v>
      </c>
      <c r="D1347" s="55" t="s">
        <v>37</v>
      </c>
      <c r="E1347" s="56">
        <v>39000</v>
      </c>
      <c r="F1347" s="72"/>
      <c r="G1347" s="46">
        <f>F1347+E1347</f>
        <v>39000</v>
      </c>
      <c r="H1347" s="43"/>
    </row>
    <row r="1348" spans="1:8" ht="12.75">
      <c r="A1348" s="11"/>
      <c r="B1348" s="10"/>
      <c r="C1348" s="88" t="s">
        <v>306</v>
      </c>
      <c r="D1348" s="55" t="s">
        <v>307</v>
      </c>
      <c r="E1348" s="56">
        <v>1000</v>
      </c>
      <c r="F1348" s="72"/>
      <c r="G1348" s="46">
        <f>F1348+E1348</f>
        <v>1000</v>
      </c>
      <c r="H1348" s="43"/>
    </row>
    <row r="1349" spans="1:8" ht="12.75">
      <c r="A1349" s="11"/>
      <c r="B1349" s="10"/>
      <c r="C1349" s="88"/>
      <c r="D1349" s="55"/>
      <c r="E1349" s="56"/>
      <c r="F1349" s="72"/>
      <c r="G1349" s="46"/>
      <c r="H1349" s="43"/>
    </row>
    <row r="1350" spans="1:8" ht="13.5" thickBot="1">
      <c r="A1350" s="11"/>
      <c r="B1350" s="17">
        <v>71014</v>
      </c>
      <c r="C1350" s="87"/>
      <c r="D1350" s="83" t="s">
        <v>129</v>
      </c>
      <c r="E1350" s="148">
        <f>E1351</f>
        <v>14000</v>
      </c>
      <c r="F1350" s="196">
        <f>F1351</f>
        <v>0</v>
      </c>
      <c r="G1350" s="465">
        <f>F1350+E1350</f>
        <v>14000</v>
      </c>
      <c r="H1350" s="43"/>
    </row>
    <row r="1351" spans="1:8" ht="12.75">
      <c r="A1351" s="11"/>
      <c r="B1351" s="10"/>
      <c r="C1351" s="88" t="s">
        <v>147</v>
      </c>
      <c r="D1351" s="55" t="s">
        <v>37</v>
      </c>
      <c r="E1351" s="56">
        <v>14000</v>
      </c>
      <c r="F1351" s="72"/>
      <c r="G1351" s="46">
        <f>F1351+E1351</f>
        <v>14000</v>
      </c>
      <c r="H1351" s="43"/>
    </row>
    <row r="1352" spans="1:8" ht="12.75">
      <c r="A1352" s="11"/>
      <c r="B1352" s="10"/>
      <c r="C1352" s="88"/>
      <c r="D1352" s="55"/>
      <c r="E1352" s="56"/>
      <c r="F1352" s="72"/>
      <c r="G1352" s="46"/>
      <c r="H1352" s="43"/>
    </row>
    <row r="1353" spans="1:16" ht="13.5" thickBot="1">
      <c r="A1353" s="39">
        <v>750</v>
      </c>
      <c r="B1353" s="27"/>
      <c r="C1353" s="92"/>
      <c r="D1353" s="100" t="s">
        <v>131</v>
      </c>
      <c r="E1353" s="160">
        <f>E1354+E1374+E1383+E1410+E1423</f>
        <v>4834485</v>
      </c>
      <c r="F1353" s="194">
        <f>F1354+F1374+F1383+F1410+F1423</f>
        <v>83891</v>
      </c>
      <c r="G1353" s="42">
        <f aca="true" t="shared" si="33" ref="G1353:G1372">F1353+E1353</f>
        <v>4918376</v>
      </c>
      <c r="H1353" s="43"/>
      <c r="P1353" t="s">
        <v>446</v>
      </c>
    </row>
    <row r="1354" spans="1:13" ht="13.5" thickBot="1">
      <c r="A1354" s="11"/>
      <c r="B1354" s="17">
        <v>75011</v>
      </c>
      <c r="C1354" s="19"/>
      <c r="D1354" s="83" t="s">
        <v>132</v>
      </c>
      <c r="E1354" s="154">
        <f>SUM(E1355:E1372)</f>
        <v>302420</v>
      </c>
      <c r="F1354" s="196">
        <f>SUM(F1355:F1372)</f>
        <v>0</v>
      </c>
      <c r="G1354" s="465">
        <f t="shared" si="33"/>
        <v>302420</v>
      </c>
      <c r="H1354" s="43"/>
      <c r="I1354" s="313" t="s">
        <v>242</v>
      </c>
      <c r="J1354" s="313" t="s">
        <v>320</v>
      </c>
      <c r="K1354" s="313" t="s">
        <v>323</v>
      </c>
      <c r="L1354" s="313" t="s">
        <v>321</v>
      </c>
      <c r="M1354" s="313" t="s">
        <v>322</v>
      </c>
    </row>
    <row r="1355" spans="1:15" ht="12.75">
      <c r="A1355" s="11"/>
      <c r="B1355" s="12"/>
      <c r="C1355" s="12">
        <v>3020</v>
      </c>
      <c r="D1355" s="9" t="s">
        <v>28</v>
      </c>
      <c r="E1355" s="56">
        <v>481</v>
      </c>
      <c r="F1355" s="165"/>
      <c r="G1355" s="46">
        <f t="shared" si="33"/>
        <v>481</v>
      </c>
      <c r="H1355" s="12">
        <v>3020</v>
      </c>
      <c r="I1355" s="1">
        <v>178</v>
      </c>
      <c r="J1355" s="1">
        <v>303</v>
      </c>
      <c r="K1355" s="1">
        <f>I1355+J1355</f>
        <v>481</v>
      </c>
      <c r="L1355" s="1">
        <f>G1355-K1355</f>
        <v>0</v>
      </c>
      <c r="M1355" s="1">
        <f>K1355+L1355</f>
        <v>481</v>
      </c>
      <c r="O1355" s="448"/>
    </row>
    <row r="1356" spans="1:15" ht="12.75">
      <c r="A1356" s="11"/>
      <c r="B1356" s="12"/>
      <c r="C1356" s="10">
        <v>4010</v>
      </c>
      <c r="D1356" s="9" t="s">
        <v>29</v>
      </c>
      <c r="E1356" s="56">
        <v>176044</v>
      </c>
      <c r="F1356" s="165"/>
      <c r="G1356" s="46">
        <f t="shared" si="33"/>
        <v>176044</v>
      </c>
      <c r="H1356" s="10">
        <v>4010</v>
      </c>
      <c r="I1356" s="1">
        <v>40183</v>
      </c>
      <c r="J1356" s="1">
        <v>41316</v>
      </c>
      <c r="K1356" s="1">
        <f aca="true" t="shared" si="34" ref="K1356:K1372">I1356+J1356</f>
        <v>81499</v>
      </c>
      <c r="L1356" s="1">
        <f>G1356-K1356</f>
        <v>94545</v>
      </c>
      <c r="M1356" s="1">
        <f aca="true" t="shared" si="35" ref="M1356:M1372">K1356+L1356</f>
        <v>176044</v>
      </c>
      <c r="O1356" s="448"/>
    </row>
    <row r="1357" spans="1:15" ht="12.75">
      <c r="A1357" s="11"/>
      <c r="B1357" s="12"/>
      <c r="C1357" s="10">
        <v>4040</v>
      </c>
      <c r="D1357" s="9" t="s">
        <v>30</v>
      </c>
      <c r="E1357" s="56">
        <f>3829+10402</f>
        <v>14231</v>
      </c>
      <c r="F1357" s="165"/>
      <c r="G1357" s="46">
        <f t="shared" si="33"/>
        <v>14231</v>
      </c>
      <c r="H1357" s="10">
        <v>4040</v>
      </c>
      <c r="I1357" s="1">
        <v>3829</v>
      </c>
      <c r="J1357" s="1">
        <v>10402</v>
      </c>
      <c r="K1357" s="1">
        <f t="shared" si="34"/>
        <v>14231</v>
      </c>
      <c r="L1357" s="1">
        <f>G1357-K1357</f>
        <v>0</v>
      </c>
      <c r="M1357" s="1">
        <f t="shared" si="35"/>
        <v>14231</v>
      </c>
      <c r="O1357" s="448"/>
    </row>
    <row r="1358" spans="1:16" ht="12.75">
      <c r="A1358" s="11"/>
      <c r="B1358" s="12"/>
      <c r="C1358" s="10">
        <v>4110</v>
      </c>
      <c r="D1358" s="9" t="s">
        <v>31</v>
      </c>
      <c r="E1358" s="56">
        <v>33729</v>
      </c>
      <c r="F1358" s="165"/>
      <c r="G1358" s="46">
        <f t="shared" si="33"/>
        <v>33729</v>
      </c>
      <c r="H1358" s="10">
        <v>4110</v>
      </c>
      <c r="I1358" s="1">
        <v>6754</v>
      </c>
      <c r="J1358" s="1">
        <v>10905</v>
      </c>
      <c r="K1358" s="1">
        <f t="shared" si="34"/>
        <v>17659</v>
      </c>
      <c r="L1358" s="1">
        <f>G1358-K1358</f>
        <v>16070</v>
      </c>
      <c r="M1358" s="1">
        <f t="shared" si="35"/>
        <v>33729</v>
      </c>
      <c r="O1358" s="448">
        <v>4110</v>
      </c>
      <c r="P1358">
        <v>5165</v>
      </c>
    </row>
    <row r="1359" spans="1:16" ht="12.75">
      <c r="A1359" s="11"/>
      <c r="B1359" s="12"/>
      <c r="C1359" s="10">
        <v>4120</v>
      </c>
      <c r="D1359" s="9" t="s">
        <v>32</v>
      </c>
      <c r="E1359" s="56">
        <v>5413</v>
      </c>
      <c r="F1359" s="165"/>
      <c r="G1359" s="46">
        <f t="shared" si="33"/>
        <v>5413</v>
      </c>
      <c r="H1359" s="10">
        <v>4120</v>
      </c>
      <c r="I1359" s="1">
        <v>1084</v>
      </c>
      <c r="J1359" s="1">
        <v>1748</v>
      </c>
      <c r="K1359" s="1">
        <f t="shared" si="34"/>
        <v>2832</v>
      </c>
      <c r="L1359" s="1">
        <f>G1359-K1359</f>
        <v>2581</v>
      </c>
      <c r="M1359" s="1">
        <f t="shared" si="35"/>
        <v>5413</v>
      </c>
      <c r="O1359" s="448" t="s">
        <v>447</v>
      </c>
      <c r="P1359">
        <v>833</v>
      </c>
    </row>
    <row r="1360" spans="1:16" ht="12.75">
      <c r="A1360" s="11"/>
      <c r="B1360" s="12"/>
      <c r="C1360" s="10">
        <v>4170</v>
      </c>
      <c r="D1360" s="9" t="s">
        <v>229</v>
      </c>
      <c r="E1360" s="56">
        <v>39642</v>
      </c>
      <c r="F1360" s="165"/>
      <c r="G1360" s="46">
        <f t="shared" si="33"/>
        <v>39642</v>
      </c>
      <c r="H1360" s="10">
        <v>4170</v>
      </c>
      <c r="I1360" s="1">
        <v>0</v>
      </c>
      <c r="J1360" s="1">
        <v>5640</v>
      </c>
      <c r="K1360" s="1">
        <f t="shared" si="34"/>
        <v>5640</v>
      </c>
      <c r="L1360" s="1">
        <f>G1360-K1360</f>
        <v>34002</v>
      </c>
      <c r="M1360" s="1">
        <f t="shared" si="35"/>
        <v>39642</v>
      </c>
      <c r="O1360" s="448" t="s">
        <v>448</v>
      </c>
      <c r="P1360">
        <v>34002</v>
      </c>
    </row>
    <row r="1361" spans="1:16" ht="12.75">
      <c r="A1361" s="11"/>
      <c r="B1361" s="12"/>
      <c r="C1361" s="10">
        <v>4210</v>
      </c>
      <c r="D1361" s="9" t="s">
        <v>33</v>
      </c>
      <c r="E1361" s="56">
        <v>2112</v>
      </c>
      <c r="F1361" s="165"/>
      <c r="G1361" s="46">
        <f t="shared" si="33"/>
        <v>2112</v>
      </c>
      <c r="H1361" s="10">
        <v>4210</v>
      </c>
      <c r="I1361" s="1">
        <f>1500-1</f>
        <v>1499</v>
      </c>
      <c r="J1361" s="1">
        <f>714-101</f>
        <v>613</v>
      </c>
      <c r="K1361" s="1">
        <f t="shared" si="34"/>
        <v>2112</v>
      </c>
      <c r="L1361" s="1">
        <f>G1361-K1361</f>
        <v>0</v>
      </c>
      <c r="M1361" s="1">
        <f>K1361+L1361</f>
        <v>2112</v>
      </c>
      <c r="O1361" s="448"/>
      <c r="P1361" s="449">
        <f>SUM(P1358:P1360)</f>
        <v>40000</v>
      </c>
    </row>
    <row r="1362" spans="1:15" ht="12.75">
      <c r="A1362" s="11"/>
      <c r="B1362" s="12"/>
      <c r="C1362" s="10">
        <v>4260</v>
      </c>
      <c r="D1362" s="9" t="s">
        <v>34</v>
      </c>
      <c r="E1362" s="56">
        <v>5000</v>
      </c>
      <c r="F1362" s="165"/>
      <c r="G1362" s="46">
        <f t="shared" si="33"/>
        <v>5000</v>
      </c>
      <c r="H1362" s="10">
        <v>4260</v>
      </c>
      <c r="I1362" s="1">
        <v>4000</v>
      </c>
      <c r="J1362" s="1">
        <v>1000</v>
      </c>
      <c r="K1362" s="1">
        <f t="shared" si="34"/>
        <v>5000</v>
      </c>
      <c r="L1362" s="1">
        <f>G1362-K1362</f>
        <v>0</v>
      </c>
      <c r="M1362" s="1">
        <f t="shared" si="35"/>
        <v>5000</v>
      </c>
      <c r="O1362" s="448"/>
    </row>
    <row r="1363" spans="1:15" ht="12.75">
      <c r="A1363" s="11"/>
      <c r="B1363" s="12"/>
      <c r="C1363" s="10">
        <v>4270</v>
      </c>
      <c r="D1363" s="9" t="s">
        <v>35</v>
      </c>
      <c r="E1363" s="56">
        <f>600+1400</f>
        <v>2000</v>
      </c>
      <c r="F1363" s="165"/>
      <c r="G1363" s="46">
        <f t="shared" si="33"/>
        <v>2000</v>
      </c>
      <c r="H1363" s="10">
        <v>4270</v>
      </c>
      <c r="I1363" s="1">
        <v>1300</v>
      </c>
      <c r="J1363" s="1">
        <v>700</v>
      </c>
      <c r="K1363" s="1">
        <f t="shared" si="34"/>
        <v>2000</v>
      </c>
      <c r="L1363" s="1">
        <f>G1363-K1363</f>
        <v>0</v>
      </c>
      <c r="M1363" s="1">
        <f t="shared" si="35"/>
        <v>2000</v>
      </c>
      <c r="O1363" s="448"/>
    </row>
    <row r="1364" spans="1:15" ht="12.75">
      <c r="A1364" s="11"/>
      <c r="B1364" s="12"/>
      <c r="C1364" s="10">
        <v>4280</v>
      </c>
      <c r="D1364" s="9" t="s">
        <v>36</v>
      </c>
      <c r="E1364" s="56">
        <v>812</v>
      </c>
      <c r="F1364" s="165"/>
      <c r="G1364" s="46">
        <f t="shared" si="33"/>
        <v>812</v>
      </c>
      <c r="H1364" s="10">
        <v>4280</v>
      </c>
      <c r="I1364" s="1">
        <f>145+1+400</f>
        <v>546</v>
      </c>
      <c r="J1364" s="1">
        <f>165+101</f>
        <v>266</v>
      </c>
      <c r="K1364" s="1">
        <f t="shared" si="34"/>
        <v>812</v>
      </c>
      <c r="L1364" s="1">
        <f>G1364-K1364</f>
        <v>0</v>
      </c>
      <c r="M1364" s="1">
        <f t="shared" si="35"/>
        <v>812</v>
      </c>
      <c r="O1364" s="448"/>
    </row>
    <row r="1365" spans="1:15" ht="12.75">
      <c r="A1365" s="11"/>
      <c r="B1365" s="12"/>
      <c r="C1365" s="10">
        <v>4300</v>
      </c>
      <c r="D1365" s="9" t="s">
        <v>37</v>
      </c>
      <c r="E1365" s="56">
        <v>3848</v>
      </c>
      <c r="F1365" s="165"/>
      <c r="G1365" s="46">
        <f t="shared" si="33"/>
        <v>3848</v>
      </c>
      <c r="H1365" s="10">
        <v>4300</v>
      </c>
      <c r="I1365" s="1">
        <v>3341</v>
      </c>
      <c r="J1365" s="1">
        <f>1000-493</f>
        <v>507</v>
      </c>
      <c r="K1365" s="1">
        <f t="shared" si="34"/>
        <v>3848</v>
      </c>
      <c r="L1365" s="1">
        <f>G1365-K1365</f>
        <v>0</v>
      </c>
      <c r="M1365" s="1">
        <f t="shared" si="35"/>
        <v>3848</v>
      </c>
      <c r="O1365" s="448"/>
    </row>
    <row r="1366" spans="1:15" ht="12.75">
      <c r="A1366" s="11"/>
      <c r="B1366" s="12"/>
      <c r="C1366" s="10">
        <v>4350</v>
      </c>
      <c r="D1366" s="9" t="s">
        <v>228</v>
      </c>
      <c r="E1366" s="56">
        <v>4341</v>
      </c>
      <c r="F1366" s="165"/>
      <c r="G1366" s="46">
        <f t="shared" si="33"/>
        <v>4341</v>
      </c>
      <c r="H1366" s="10">
        <v>4350</v>
      </c>
      <c r="I1366" s="1">
        <f>2828-400</f>
        <v>2428</v>
      </c>
      <c r="J1366" s="1">
        <f>1420+493</f>
        <v>1913</v>
      </c>
      <c r="K1366" s="1">
        <f t="shared" si="34"/>
        <v>4341</v>
      </c>
      <c r="L1366" s="1">
        <f>G1366-K1366</f>
        <v>0</v>
      </c>
      <c r="M1366" s="1">
        <f t="shared" si="35"/>
        <v>4341</v>
      </c>
      <c r="O1366" s="448"/>
    </row>
    <row r="1367" spans="1:15" ht="12.75">
      <c r="A1367" s="11"/>
      <c r="B1367" s="12"/>
      <c r="C1367" s="10">
        <v>4370</v>
      </c>
      <c r="D1367" s="9" t="s">
        <v>285</v>
      </c>
      <c r="E1367" s="56">
        <v>3547</v>
      </c>
      <c r="F1367" s="165"/>
      <c r="G1367" s="46">
        <f t="shared" si="33"/>
        <v>3547</v>
      </c>
      <c r="H1367" s="10">
        <v>4370</v>
      </c>
      <c r="I1367" s="1">
        <v>1675</v>
      </c>
      <c r="J1367" s="1">
        <v>1872</v>
      </c>
      <c r="K1367" s="1">
        <f t="shared" si="34"/>
        <v>3547</v>
      </c>
      <c r="L1367" s="1">
        <f>G1367-K1367</f>
        <v>0</v>
      </c>
      <c r="M1367" s="1">
        <f t="shared" si="35"/>
        <v>3547</v>
      </c>
      <c r="O1367" s="448"/>
    </row>
    <row r="1368" spans="1:15" ht="12.75">
      <c r="A1368" s="11"/>
      <c r="B1368" s="12"/>
      <c r="C1368" s="10">
        <v>4410</v>
      </c>
      <c r="D1368" s="9" t="s">
        <v>38</v>
      </c>
      <c r="E1368" s="56">
        <f>1000+500</f>
        <v>1500</v>
      </c>
      <c r="F1368" s="165"/>
      <c r="G1368" s="46">
        <f t="shared" si="33"/>
        <v>1500</v>
      </c>
      <c r="H1368" s="10">
        <v>4410</v>
      </c>
      <c r="I1368" s="1">
        <v>1000</v>
      </c>
      <c r="J1368" s="1">
        <v>500</v>
      </c>
      <c r="K1368" s="1">
        <f t="shared" si="34"/>
        <v>1500</v>
      </c>
      <c r="L1368" s="1">
        <f>G1368-K1368</f>
        <v>0</v>
      </c>
      <c r="M1368" s="1">
        <f t="shared" si="35"/>
        <v>1500</v>
      </c>
      <c r="O1368" s="448"/>
    </row>
    <row r="1369" spans="1:15" ht="12.75">
      <c r="A1369" s="11"/>
      <c r="B1369" s="12"/>
      <c r="C1369" s="12">
        <v>4440</v>
      </c>
      <c r="D1369" s="55" t="s">
        <v>40</v>
      </c>
      <c r="E1369" s="56">
        <v>6120</v>
      </c>
      <c r="F1369" s="72"/>
      <c r="G1369" s="46">
        <f t="shared" si="33"/>
        <v>6120</v>
      </c>
      <c r="H1369" s="12">
        <v>4440</v>
      </c>
      <c r="I1369" s="1">
        <v>1609</v>
      </c>
      <c r="J1369" s="1">
        <v>3822</v>
      </c>
      <c r="K1369" s="1">
        <f t="shared" si="34"/>
        <v>5431</v>
      </c>
      <c r="L1369" s="1">
        <f>G1369-K1369</f>
        <v>689</v>
      </c>
      <c r="M1369" s="1">
        <f t="shared" si="35"/>
        <v>6120</v>
      </c>
      <c r="O1369" s="448"/>
    </row>
    <row r="1370" spans="1:15" ht="12.75">
      <c r="A1370" s="11"/>
      <c r="B1370" s="12"/>
      <c r="C1370" s="12">
        <v>4700</v>
      </c>
      <c r="D1370" s="55" t="s">
        <v>308</v>
      </c>
      <c r="E1370" s="56">
        <v>500</v>
      </c>
      <c r="F1370" s="72"/>
      <c r="G1370" s="46">
        <f t="shared" si="33"/>
        <v>500</v>
      </c>
      <c r="H1370" s="12">
        <v>4700</v>
      </c>
      <c r="I1370" s="1">
        <v>0</v>
      </c>
      <c r="J1370" s="1">
        <v>500</v>
      </c>
      <c r="K1370" s="1">
        <f t="shared" si="34"/>
        <v>500</v>
      </c>
      <c r="L1370" s="1">
        <f>G1370-K1370</f>
        <v>0</v>
      </c>
      <c r="M1370" s="1">
        <f t="shared" si="35"/>
        <v>500</v>
      </c>
      <c r="O1370" s="448"/>
    </row>
    <row r="1371" spans="1:15" ht="12.75">
      <c r="A1371" s="11"/>
      <c r="B1371" s="12"/>
      <c r="C1371" s="12">
        <v>4740</v>
      </c>
      <c r="D1371" s="55" t="s">
        <v>287</v>
      </c>
      <c r="E1371" s="56">
        <v>1100</v>
      </c>
      <c r="F1371" s="72"/>
      <c r="G1371" s="46">
        <f t="shared" si="33"/>
        <v>1100</v>
      </c>
      <c r="H1371" s="12">
        <v>4740</v>
      </c>
      <c r="I1371" s="1">
        <v>574</v>
      </c>
      <c r="J1371" s="1">
        <v>526</v>
      </c>
      <c r="K1371" s="1">
        <f t="shared" si="34"/>
        <v>1100</v>
      </c>
      <c r="L1371" s="1">
        <f>G1371-K1371</f>
        <v>0</v>
      </c>
      <c r="M1371" s="1">
        <f t="shared" si="35"/>
        <v>1100</v>
      </c>
      <c r="O1371" s="448"/>
    </row>
    <row r="1372" spans="1:15" ht="12.75">
      <c r="A1372" s="11"/>
      <c r="B1372" s="12"/>
      <c r="C1372" s="12">
        <v>4750</v>
      </c>
      <c r="D1372" s="55" t="s">
        <v>309</v>
      </c>
      <c r="E1372" s="56">
        <v>2000</v>
      </c>
      <c r="F1372" s="72"/>
      <c r="G1372" s="46">
        <f t="shared" si="33"/>
        <v>2000</v>
      </c>
      <c r="H1372" s="12">
        <v>4750</v>
      </c>
      <c r="I1372" s="1">
        <v>1000</v>
      </c>
      <c r="J1372" s="1">
        <v>1000</v>
      </c>
      <c r="K1372" s="1">
        <f t="shared" si="34"/>
        <v>2000</v>
      </c>
      <c r="L1372" s="1">
        <f>G1372-K1372</f>
        <v>0</v>
      </c>
      <c r="M1372" s="1">
        <f t="shared" si="35"/>
        <v>2000</v>
      </c>
      <c r="O1372" s="448"/>
    </row>
    <row r="1373" spans="1:15" ht="12.75">
      <c r="A1373" s="11"/>
      <c r="B1373" s="12"/>
      <c r="C1373" s="12"/>
      <c r="D1373" s="55"/>
      <c r="E1373" s="56"/>
      <c r="G1373" s="46"/>
      <c r="H1373" s="43"/>
      <c r="I1373" s="232">
        <f>SUM(I1355:I1372)</f>
        <v>71000</v>
      </c>
      <c r="J1373" s="232">
        <f>SUM(J1355:J1372)</f>
        <v>83533</v>
      </c>
      <c r="K1373" s="232">
        <f>SUM(K1355:K1372)</f>
        <v>154533</v>
      </c>
      <c r="L1373" s="232">
        <f>SUM(L1355:L1372)</f>
        <v>147887</v>
      </c>
      <c r="M1373" s="232">
        <f>SUM(M1355:M1372)</f>
        <v>302420</v>
      </c>
      <c r="O1373" s="448"/>
    </row>
    <row r="1374" spans="1:8" ht="13.5" thickBot="1">
      <c r="A1374" s="11"/>
      <c r="B1374" s="17">
        <v>75019</v>
      </c>
      <c r="C1374" s="87"/>
      <c r="D1374" s="83" t="s">
        <v>155</v>
      </c>
      <c r="E1374" s="148">
        <f>SUM(E1375:E1381)</f>
        <v>263000</v>
      </c>
      <c r="F1374" s="148">
        <f>SUM(F1375:F1381)</f>
        <v>0</v>
      </c>
      <c r="G1374" s="465">
        <f aca="true" t="shared" si="36" ref="G1374:G1381">F1374+E1374</f>
        <v>263000</v>
      </c>
      <c r="H1374" s="43"/>
    </row>
    <row r="1375" spans="1:8" ht="12.75">
      <c r="A1375" s="11"/>
      <c r="B1375" s="12"/>
      <c r="C1375" s="10">
        <v>3030</v>
      </c>
      <c r="D1375" s="9" t="s">
        <v>149</v>
      </c>
      <c r="E1375" s="56">
        <v>249600</v>
      </c>
      <c r="F1375" s="72"/>
      <c r="G1375" s="46">
        <f t="shared" si="36"/>
        <v>249600</v>
      </c>
      <c r="H1375" s="43"/>
    </row>
    <row r="1376" spans="1:8" ht="12" customHeight="1">
      <c r="A1376" s="11"/>
      <c r="B1376" s="12"/>
      <c r="C1376" s="10">
        <v>4210</v>
      </c>
      <c r="D1376" s="9" t="s">
        <v>33</v>
      </c>
      <c r="E1376" s="56">
        <v>2500</v>
      </c>
      <c r="F1376" s="72"/>
      <c r="G1376" s="46">
        <f t="shared" si="36"/>
        <v>2500</v>
      </c>
      <c r="H1376" s="43"/>
    </row>
    <row r="1377" spans="1:8" ht="12.75">
      <c r="A1377" s="11"/>
      <c r="B1377" s="12"/>
      <c r="C1377" s="10">
        <v>4300</v>
      </c>
      <c r="D1377" s="9" t="s">
        <v>37</v>
      </c>
      <c r="E1377" s="56">
        <v>7000</v>
      </c>
      <c r="F1377" s="72">
        <v>-400</v>
      </c>
      <c r="G1377" s="46">
        <f t="shared" si="36"/>
        <v>6600</v>
      </c>
      <c r="H1377" s="43"/>
    </row>
    <row r="1378" spans="1:8" ht="12.75">
      <c r="A1378" s="11"/>
      <c r="B1378" s="12"/>
      <c r="C1378" s="10">
        <v>4370</v>
      </c>
      <c r="D1378" s="9" t="s">
        <v>285</v>
      </c>
      <c r="E1378" s="56">
        <v>1500</v>
      </c>
      <c r="F1378" s="72">
        <v>400</v>
      </c>
      <c r="G1378" s="46">
        <f t="shared" si="36"/>
        <v>1900</v>
      </c>
      <c r="H1378" s="43"/>
    </row>
    <row r="1379" spans="1:8" ht="12.75">
      <c r="A1379" s="11"/>
      <c r="B1379" s="12"/>
      <c r="C1379" s="10">
        <v>4410</v>
      </c>
      <c r="D1379" s="9" t="s">
        <v>38</v>
      </c>
      <c r="E1379" s="56">
        <v>1400</v>
      </c>
      <c r="F1379" s="72"/>
      <c r="G1379" s="46">
        <f t="shared" si="36"/>
        <v>1400</v>
      </c>
      <c r="H1379" s="43"/>
    </row>
    <row r="1380" spans="1:8" ht="12.75">
      <c r="A1380" s="11"/>
      <c r="B1380" s="12"/>
      <c r="C1380" s="12">
        <v>4420</v>
      </c>
      <c r="D1380" s="55" t="s">
        <v>91</v>
      </c>
      <c r="E1380" s="56">
        <v>500</v>
      </c>
      <c r="F1380" s="72"/>
      <c r="G1380" s="46">
        <f t="shared" si="36"/>
        <v>500</v>
      </c>
      <c r="H1380" s="43"/>
    </row>
    <row r="1381" spans="1:8" ht="12.75">
      <c r="A1381" s="11"/>
      <c r="B1381" s="12"/>
      <c r="C1381" s="12">
        <v>4700</v>
      </c>
      <c r="D1381" s="55" t="s">
        <v>308</v>
      </c>
      <c r="E1381" s="56">
        <v>500</v>
      </c>
      <c r="F1381" s="72"/>
      <c r="G1381" s="46">
        <f t="shared" si="36"/>
        <v>500</v>
      </c>
      <c r="H1381" s="43"/>
    </row>
    <row r="1382" spans="1:8" ht="12.75">
      <c r="A1382" s="11"/>
      <c r="B1382" s="12"/>
      <c r="C1382" s="88"/>
      <c r="D1382" s="55"/>
      <c r="E1382" s="56"/>
      <c r="F1382" s="72"/>
      <c r="G1382" s="46"/>
      <c r="H1382" s="43"/>
    </row>
    <row r="1383" spans="1:8" ht="13.5" thickBot="1">
      <c r="A1383" s="11"/>
      <c r="B1383" s="17">
        <v>75020</v>
      </c>
      <c r="C1383" s="19"/>
      <c r="D1383" s="83" t="s">
        <v>133</v>
      </c>
      <c r="E1383" s="148">
        <f>SUM(E1384:E1408)</f>
        <v>4218565</v>
      </c>
      <c r="F1383" s="196">
        <f>SUM(F1384:F1408)</f>
        <v>83891</v>
      </c>
      <c r="G1383" s="465">
        <f aca="true" t="shared" si="37" ref="G1383:G1408">F1383+E1383</f>
        <v>4302456</v>
      </c>
      <c r="H1383" s="72"/>
    </row>
    <row r="1384" spans="1:7" ht="12.75">
      <c r="A1384" s="11"/>
      <c r="B1384" s="10"/>
      <c r="C1384" s="10">
        <v>3020</v>
      </c>
      <c r="D1384" s="9" t="s">
        <v>28</v>
      </c>
      <c r="E1384" s="56">
        <v>5744</v>
      </c>
      <c r="F1384" s="72"/>
      <c r="G1384" s="46">
        <f t="shared" si="37"/>
        <v>5744</v>
      </c>
    </row>
    <row r="1385" spans="1:7" ht="12.75">
      <c r="A1385" s="11"/>
      <c r="B1385" s="10"/>
      <c r="C1385" s="10">
        <v>4010</v>
      </c>
      <c r="D1385" s="9" t="s">
        <v>29</v>
      </c>
      <c r="E1385" s="56">
        <v>2329348</v>
      </c>
      <c r="F1385" s="72"/>
      <c r="G1385" s="46">
        <f t="shared" si="37"/>
        <v>2329348</v>
      </c>
    </row>
    <row r="1386" spans="1:7" ht="12.75">
      <c r="A1386" s="11"/>
      <c r="B1386" s="10"/>
      <c r="C1386" s="10">
        <v>4040</v>
      </c>
      <c r="D1386" s="9" t="s">
        <v>30</v>
      </c>
      <c r="E1386" s="56">
        <v>145886</v>
      </c>
      <c r="F1386" s="72"/>
      <c r="G1386" s="46">
        <f t="shared" si="37"/>
        <v>145886</v>
      </c>
    </row>
    <row r="1387" spans="1:7" ht="12.75">
      <c r="A1387" s="11"/>
      <c r="B1387" s="10"/>
      <c r="C1387" s="10">
        <v>4110</v>
      </c>
      <c r="D1387" s="9" t="s">
        <v>31</v>
      </c>
      <c r="E1387" s="56">
        <v>351050</v>
      </c>
      <c r="F1387" s="72"/>
      <c r="G1387" s="46">
        <f t="shared" si="37"/>
        <v>351050</v>
      </c>
    </row>
    <row r="1388" spans="1:7" ht="12.75">
      <c r="A1388" s="11"/>
      <c r="B1388" s="10"/>
      <c r="C1388" s="10">
        <v>4120</v>
      </c>
      <c r="D1388" s="9" t="s">
        <v>32</v>
      </c>
      <c r="E1388" s="56">
        <v>56019</v>
      </c>
      <c r="F1388" s="72"/>
      <c r="G1388" s="46">
        <f t="shared" si="37"/>
        <v>56019</v>
      </c>
    </row>
    <row r="1389" spans="1:7" ht="12.75">
      <c r="A1389" s="11"/>
      <c r="B1389" s="10"/>
      <c r="C1389" s="10">
        <v>4170</v>
      </c>
      <c r="D1389" s="9" t="s">
        <v>229</v>
      </c>
      <c r="E1389" s="56">
        <v>10000</v>
      </c>
      <c r="F1389" s="72"/>
      <c r="G1389" s="46">
        <f t="shared" si="37"/>
        <v>10000</v>
      </c>
    </row>
    <row r="1390" spans="1:7" ht="12.75">
      <c r="A1390" s="11"/>
      <c r="B1390" s="10"/>
      <c r="C1390" s="10">
        <v>4210</v>
      </c>
      <c r="D1390" s="9" t="s">
        <v>33</v>
      </c>
      <c r="E1390" s="56">
        <v>226067</v>
      </c>
      <c r="F1390" s="72">
        <v>76561</v>
      </c>
      <c r="G1390" s="46">
        <f t="shared" si="37"/>
        <v>302628</v>
      </c>
    </row>
    <row r="1391" spans="1:7" ht="12.75">
      <c r="A1391" s="11"/>
      <c r="B1391" s="10"/>
      <c r="C1391" s="10">
        <v>4260</v>
      </c>
      <c r="D1391" s="9" t="s">
        <v>34</v>
      </c>
      <c r="E1391" s="56">
        <v>68500</v>
      </c>
      <c r="F1391" s="72"/>
      <c r="G1391" s="46">
        <f t="shared" si="37"/>
        <v>68500</v>
      </c>
    </row>
    <row r="1392" spans="1:7" ht="12.75">
      <c r="A1392" s="11"/>
      <c r="B1392" s="10"/>
      <c r="C1392" s="10">
        <v>4270</v>
      </c>
      <c r="D1392" s="9" t="s">
        <v>35</v>
      </c>
      <c r="E1392" s="56">
        <v>43000</v>
      </c>
      <c r="F1392" s="72"/>
      <c r="G1392" s="46">
        <f t="shared" si="37"/>
        <v>43000</v>
      </c>
    </row>
    <row r="1393" spans="1:7" ht="12.75">
      <c r="A1393" s="11"/>
      <c r="B1393" s="10"/>
      <c r="C1393" s="10">
        <v>4280</v>
      </c>
      <c r="D1393" s="9" t="s">
        <v>36</v>
      </c>
      <c r="E1393" s="56">
        <v>3780</v>
      </c>
      <c r="F1393" s="72"/>
      <c r="G1393" s="46">
        <f t="shared" si="37"/>
        <v>3780</v>
      </c>
    </row>
    <row r="1394" spans="1:7" ht="12.75">
      <c r="A1394" s="11"/>
      <c r="B1394" s="10"/>
      <c r="C1394" s="10">
        <v>4300</v>
      </c>
      <c r="D1394" s="9" t="s">
        <v>37</v>
      </c>
      <c r="E1394" s="56">
        <v>607595</v>
      </c>
      <c r="F1394" s="72">
        <v>7330</v>
      </c>
      <c r="G1394" s="46">
        <f t="shared" si="37"/>
        <v>614925</v>
      </c>
    </row>
    <row r="1395" spans="1:7" ht="12.75">
      <c r="A1395" s="11"/>
      <c r="B1395" s="10"/>
      <c r="C1395" s="10">
        <v>4350</v>
      </c>
      <c r="D1395" s="9" t="s">
        <v>228</v>
      </c>
      <c r="E1395" s="56">
        <v>12237</v>
      </c>
      <c r="F1395" s="72"/>
      <c r="G1395" s="46">
        <f t="shared" si="37"/>
        <v>12237</v>
      </c>
    </row>
    <row r="1396" spans="1:7" ht="12.75">
      <c r="A1396" s="11"/>
      <c r="B1396" s="10"/>
      <c r="C1396" s="10">
        <v>4360</v>
      </c>
      <c r="D1396" s="9" t="s">
        <v>284</v>
      </c>
      <c r="E1396" s="56">
        <v>10380</v>
      </c>
      <c r="F1396" s="72"/>
      <c r="G1396" s="46">
        <f t="shared" si="37"/>
        <v>10380</v>
      </c>
    </row>
    <row r="1397" spans="1:7" ht="12.75">
      <c r="A1397" s="11"/>
      <c r="B1397" s="10"/>
      <c r="C1397" s="10">
        <v>4370</v>
      </c>
      <c r="D1397" s="9" t="s">
        <v>285</v>
      </c>
      <c r="E1397" s="56">
        <v>38760</v>
      </c>
      <c r="F1397" s="72"/>
      <c r="G1397" s="46">
        <f t="shared" si="37"/>
        <v>38760</v>
      </c>
    </row>
    <row r="1398" spans="1:7" ht="12.75">
      <c r="A1398" s="11"/>
      <c r="B1398" s="10"/>
      <c r="C1398" s="10">
        <v>4380</v>
      </c>
      <c r="D1398" s="9" t="s">
        <v>400</v>
      </c>
      <c r="E1398" s="56">
        <v>2000</v>
      </c>
      <c r="F1398" s="72"/>
      <c r="G1398" s="46">
        <f t="shared" si="37"/>
        <v>2000</v>
      </c>
    </row>
    <row r="1399" spans="1:7" ht="12.75">
      <c r="A1399" s="11"/>
      <c r="B1399" s="10"/>
      <c r="C1399" s="10">
        <v>4410</v>
      </c>
      <c r="D1399" s="9" t="s">
        <v>38</v>
      </c>
      <c r="E1399" s="56">
        <v>15080</v>
      </c>
      <c r="F1399" s="72"/>
      <c r="G1399" s="46">
        <f t="shared" si="37"/>
        <v>15080</v>
      </c>
    </row>
    <row r="1400" spans="1:7" ht="12.75">
      <c r="A1400" s="11"/>
      <c r="B1400" s="10"/>
      <c r="C1400" s="12">
        <v>4420</v>
      </c>
      <c r="D1400" s="9" t="s">
        <v>91</v>
      </c>
      <c r="E1400" s="56">
        <v>3000</v>
      </c>
      <c r="F1400" s="72"/>
      <c r="G1400" s="46">
        <f t="shared" si="37"/>
        <v>3000</v>
      </c>
    </row>
    <row r="1401" spans="1:7" ht="12.75">
      <c r="A1401" s="11"/>
      <c r="B1401" s="10"/>
      <c r="C1401" s="12">
        <v>4430</v>
      </c>
      <c r="D1401" s="55" t="s">
        <v>39</v>
      </c>
      <c r="E1401" s="56">
        <v>12000</v>
      </c>
      <c r="F1401" s="72"/>
      <c r="G1401" s="46">
        <f t="shared" si="37"/>
        <v>12000</v>
      </c>
    </row>
    <row r="1402" spans="1:7" ht="12.75">
      <c r="A1402" s="11"/>
      <c r="B1402" s="10"/>
      <c r="C1402" s="12">
        <v>4440</v>
      </c>
      <c r="D1402" s="55" t="s">
        <v>40</v>
      </c>
      <c r="E1402" s="56">
        <v>63047</v>
      </c>
      <c r="F1402" s="72"/>
      <c r="G1402" s="46">
        <f t="shared" si="37"/>
        <v>63047</v>
      </c>
    </row>
    <row r="1403" spans="1:7" ht="12.75">
      <c r="A1403" s="11"/>
      <c r="B1403" s="10"/>
      <c r="C1403" s="12">
        <v>4530</v>
      </c>
      <c r="D1403" s="55" t="s">
        <v>262</v>
      </c>
      <c r="E1403" s="56">
        <v>1342</v>
      </c>
      <c r="F1403" s="72"/>
      <c r="G1403" s="46">
        <f t="shared" si="37"/>
        <v>1342</v>
      </c>
    </row>
    <row r="1404" spans="1:7" ht="12.75">
      <c r="A1404" s="11"/>
      <c r="B1404" s="10"/>
      <c r="C1404" s="12">
        <v>4700</v>
      </c>
      <c r="D1404" s="55" t="s">
        <v>308</v>
      </c>
      <c r="E1404" s="56">
        <v>10000</v>
      </c>
      <c r="F1404" s="72"/>
      <c r="G1404" s="46">
        <f t="shared" si="37"/>
        <v>10000</v>
      </c>
    </row>
    <row r="1405" spans="1:7" ht="12.75">
      <c r="A1405" s="11"/>
      <c r="B1405" s="10"/>
      <c r="C1405" s="12">
        <v>4740</v>
      </c>
      <c r="D1405" s="55" t="s">
        <v>287</v>
      </c>
      <c r="E1405" s="56">
        <v>4000</v>
      </c>
      <c r="F1405" s="72"/>
      <c r="G1405" s="46">
        <f t="shared" si="37"/>
        <v>4000</v>
      </c>
    </row>
    <row r="1406" spans="1:7" ht="12.75">
      <c r="A1406" s="11"/>
      <c r="B1406" s="10"/>
      <c r="C1406" s="12">
        <v>4750</v>
      </c>
      <c r="D1406" s="55" t="s">
        <v>309</v>
      </c>
      <c r="E1406" s="56">
        <v>44630</v>
      </c>
      <c r="F1406" s="72"/>
      <c r="G1406" s="46">
        <f t="shared" si="37"/>
        <v>44630</v>
      </c>
    </row>
    <row r="1407" spans="1:7" ht="12.75">
      <c r="A1407" s="11"/>
      <c r="B1407" s="10"/>
      <c r="C1407" s="12">
        <v>6050</v>
      </c>
      <c r="D1407" s="55" t="s">
        <v>43</v>
      </c>
      <c r="E1407" s="56">
        <v>75000</v>
      </c>
      <c r="F1407" s="72"/>
      <c r="G1407" s="46">
        <f t="shared" si="37"/>
        <v>75000</v>
      </c>
    </row>
    <row r="1408" spans="1:7" ht="12.75">
      <c r="A1408" s="11"/>
      <c r="B1408" s="10"/>
      <c r="C1408" s="12">
        <v>6060</v>
      </c>
      <c r="D1408" s="55" t="s">
        <v>225</v>
      </c>
      <c r="E1408" s="56">
        <v>80100</v>
      </c>
      <c r="F1408" s="72"/>
      <c r="G1408" s="46">
        <f t="shared" si="37"/>
        <v>80100</v>
      </c>
    </row>
    <row r="1409" spans="1:8" ht="12.75">
      <c r="A1409" s="11"/>
      <c r="B1409" s="10"/>
      <c r="C1409" s="88"/>
      <c r="D1409" s="55"/>
      <c r="E1409" s="56"/>
      <c r="G1409" s="46"/>
      <c r="H1409" s="43"/>
    </row>
    <row r="1410" spans="1:8" ht="13.5" thickBot="1">
      <c r="A1410" s="11"/>
      <c r="B1410" s="17">
        <v>75045</v>
      </c>
      <c r="C1410" s="19"/>
      <c r="D1410" s="83" t="s">
        <v>136</v>
      </c>
      <c r="E1410" s="148">
        <f>SUM(E1411:E1421)</f>
        <v>17000</v>
      </c>
      <c r="F1410" s="196">
        <f>SUM(F1411:F1421)</f>
        <v>0</v>
      </c>
      <c r="G1410" s="465">
        <f aca="true" t="shared" si="38" ref="G1410:G1421">F1410+E1410</f>
        <v>17000</v>
      </c>
      <c r="H1410" s="43"/>
    </row>
    <row r="1411" spans="1:8" ht="12.75">
      <c r="A1411" s="11"/>
      <c r="B1411" s="10"/>
      <c r="C1411" s="10">
        <v>3030</v>
      </c>
      <c r="D1411" s="9" t="s">
        <v>149</v>
      </c>
      <c r="E1411" s="56">
        <v>1400</v>
      </c>
      <c r="F1411" s="72"/>
      <c r="G1411" s="46">
        <f t="shared" si="38"/>
        <v>1400</v>
      </c>
      <c r="H1411" s="43"/>
    </row>
    <row r="1412" spans="1:8" ht="12.75">
      <c r="A1412" s="11"/>
      <c r="B1412" s="10"/>
      <c r="C1412" s="10">
        <v>4110</v>
      </c>
      <c r="D1412" s="9" t="s">
        <v>31</v>
      </c>
      <c r="E1412" s="56">
        <v>805</v>
      </c>
      <c r="F1412" s="72"/>
      <c r="G1412" s="46">
        <f t="shared" si="38"/>
        <v>805</v>
      </c>
      <c r="H1412" s="43"/>
    </row>
    <row r="1413" spans="1:8" ht="12.75">
      <c r="A1413" s="11"/>
      <c r="B1413" s="10"/>
      <c r="C1413" s="10">
        <v>4120</v>
      </c>
      <c r="D1413" s="9" t="s">
        <v>32</v>
      </c>
      <c r="E1413" s="56">
        <v>130</v>
      </c>
      <c r="F1413" s="72"/>
      <c r="G1413" s="46">
        <f t="shared" si="38"/>
        <v>130</v>
      </c>
      <c r="H1413" s="43"/>
    </row>
    <row r="1414" spans="1:8" ht="12.75">
      <c r="A1414" s="11"/>
      <c r="B1414" s="10"/>
      <c r="C1414" s="10">
        <v>4170</v>
      </c>
      <c r="D1414" s="9" t="s">
        <v>229</v>
      </c>
      <c r="E1414" s="56">
        <v>5600</v>
      </c>
      <c r="F1414" s="72"/>
      <c r="G1414" s="46">
        <f t="shared" si="38"/>
        <v>5600</v>
      </c>
      <c r="H1414" s="43"/>
    </row>
    <row r="1415" spans="1:8" ht="12.75">
      <c r="A1415" s="11"/>
      <c r="B1415" s="10"/>
      <c r="C1415" s="10">
        <v>4210</v>
      </c>
      <c r="D1415" s="9" t="s">
        <v>33</v>
      </c>
      <c r="E1415" s="56">
        <v>4524</v>
      </c>
      <c r="F1415" s="72"/>
      <c r="G1415" s="46">
        <f t="shared" si="38"/>
        <v>4524</v>
      </c>
      <c r="H1415" s="43"/>
    </row>
    <row r="1416" spans="1:8" ht="12.75">
      <c r="A1416" s="11"/>
      <c r="B1416" s="10"/>
      <c r="C1416" s="10">
        <v>4300</v>
      </c>
      <c r="D1416" s="9" t="s">
        <v>37</v>
      </c>
      <c r="E1416" s="56">
        <v>778</v>
      </c>
      <c r="F1416" s="72"/>
      <c r="G1416" s="46">
        <f t="shared" si="38"/>
        <v>778</v>
      </c>
      <c r="H1416" s="43"/>
    </row>
    <row r="1417" spans="1:8" ht="12.75">
      <c r="A1417" s="11"/>
      <c r="B1417" s="10"/>
      <c r="C1417" s="10">
        <v>4370</v>
      </c>
      <c r="D1417" s="9" t="s">
        <v>285</v>
      </c>
      <c r="E1417" s="56">
        <v>48</v>
      </c>
      <c r="F1417" s="72"/>
      <c r="G1417" s="46">
        <f t="shared" si="38"/>
        <v>48</v>
      </c>
      <c r="H1417" s="43"/>
    </row>
    <row r="1418" spans="1:8" ht="12.75">
      <c r="A1418" s="11"/>
      <c r="B1418" s="10"/>
      <c r="C1418" s="10">
        <v>4400</v>
      </c>
      <c r="D1418" s="9" t="s">
        <v>354</v>
      </c>
      <c r="E1418" s="56">
        <v>2684</v>
      </c>
      <c r="F1418" s="72"/>
      <c r="G1418" s="46">
        <f t="shared" si="38"/>
        <v>2684</v>
      </c>
      <c r="H1418" s="43"/>
    </row>
    <row r="1419" spans="1:8" ht="12.75">
      <c r="A1419" s="11"/>
      <c r="B1419" s="10"/>
      <c r="C1419" s="10">
        <v>4410</v>
      </c>
      <c r="D1419" s="9" t="s">
        <v>38</v>
      </c>
      <c r="E1419" s="56">
        <v>192</v>
      </c>
      <c r="F1419" s="72"/>
      <c r="G1419" s="46">
        <f t="shared" si="38"/>
        <v>192</v>
      </c>
      <c r="H1419" s="43"/>
    </row>
    <row r="1420" spans="1:8" ht="12.75">
      <c r="A1420" s="11"/>
      <c r="B1420" s="10"/>
      <c r="C1420" s="12">
        <v>4740</v>
      </c>
      <c r="D1420" s="55" t="s">
        <v>287</v>
      </c>
      <c r="E1420" s="56">
        <v>254</v>
      </c>
      <c r="F1420" s="72"/>
      <c r="G1420" s="46">
        <f t="shared" si="38"/>
        <v>254</v>
      </c>
      <c r="H1420" s="43"/>
    </row>
    <row r="1421" spans="1:8" ht="12.75">
      <c r="A1421" s="11"/>
      <c r="B1421" s="10"/>
      <c r="C1421" s="12">
        <v>4750</v>
      </c>
      <c r="D1421" s="55" t="s">
        <v>309</v>
      </c>
      <c r="E1421" s="56">
        <v>585</v>
      </c>
      <c r="F1421" s="72"/>
      <c r="G1421" s="46">
        <f t="shared" si="38"/>
        <v>585</v>
      </c>
      <c r="H1421" s="43"/>
    </row>
    <row r="1422" spans="1:8" ht="12.75">
      <c r="A1422" s="11"/>
      <c r="B1422" s="10"/>
      <c r="C1422" s="12"/>
      <c r="D1422" s="55"/>
      <c r="E1422" s="56"/>
      <c r="G1422" s="46"/>
      <c r="H1422" s="43"/>
    </row>
    <row r="1423" spans="1:8" ht="13.5" thickBot="1">
      <c r="A1423" s="11"/>
      <c r="B1423" s="17">
        <v>75095</v>
      </c>
      <c r="C1423" s="19"/>
      <c r="D1423" s="83" t="s">
        <v>54</v>
      </c>
      <c r="E1423" s="148">
        <f>SUM(E1424:E1427)</f>
        <v>33500</v>
      </c>
      <c r="F1423" s="148">
        <f>SUM(F1424:F1427)</f>
        <v>0</v>
      </c>
      <c r="G1423" s="465">
        <f>F1423+E1423</f>
        <v>33500</v>
      </c>
      <c r="H1423" s="43"/>
    </row>
    <row r="1424" spans="1:8" ht="12.75">
      <c r="A1424" s="11"/>
      <c r="B1424" s="10"/>
      <c r="C1424" s="10">
        <v>4170</v>
      </c>
      <c r="D1424" s="9" t="s">
        <v>229</v>
      </c>
      <c r="E1424" s="56">
        <v>18000</v>
      </c>
      <c r="F1424" s="136"/>
      <c r="G1424" s="46">
        <f>F1424+E1424</f>
        <v>18000</v>
      </c>
      <c r="H1424" s="43"/>
    </row>
    <row r="1425" spans="1:8" ht="12.75">
      <c r="A1425" s="11"/>
      <c r="B1425" s="10"/>
      <c r="C1425" s="12">
        <v>4210</v>
      </c>
      <c r="D1425" s="55" t="s">
        <v>33</v>
      </c>
      <c r="E1425" s="56">
        <v>5500</v>
      </c>
      <c r="F1425" s="136"/>
      <c r="G1425" s="46">
        <f>F1425+E1425</f>
        <v>5500</v>
      </c>
      <c r="H1425" s="43"/>
    </row>
    <row r="1426" spans="1:8" ht="12.75">
      <c r="A1426" s="11"/>
      <c r="B1426" s="10"/>
      <c r="C1426" s="12">
        <v>4430</v>
      </c>
      <c r="D1426" s="55" t="s">
        <v>39</v>
      </c>
      <c r="E1426" s="56">
        <v>10000</v>
      </c>
      <c r="F1426" s="136"/>
      <c r="G1426" s="46">
        <f>F1426+E1426</f>
        <v>10000</v>
      </c>
      <c r="H1426" s="43"/>
    </row>
    <row r="1427" spans="1:8" ht="12.75">
      <c r="A1427" s="11"/>
      <c r="B1427" s="10"/>
      <c r="C1427" s="12">
        <v>4750</v>
      </c>
      <c r="D1427" s="55" t="s">
        <v>309</v>
      </c>
      <c r="E1427" s="56">
        <v>0</v>
      </c>
      <c r="F1427" s="136"/>
      <c r="G1427" s="46">
        <f>F1427+E1427</f>
        <v>0</v>
      </c>
      <c r="H1427" s="43"/>
    </row>
    <row r="1428" spans="1:8" ht="12.75">
      <c r="A1428" s="11"/>
      <c r="B1428" s="10"/>
      <c r="C1428" s="12"/>
      <c r="D1428" s="55"/>
      <c r="E1428" s="56"/>
      <c r="F1428" s="136"/>
      <c r="G1428" s="46"/>
      <c r="H1428" s="43"/>
    </row>
    <row r="1429" spans="1:8" ht="13.5" thickBot="1">
      <c r="A1429" s="39">
        <v>754</v>
      </c>
      <c r="B1429" s="27"/>
      <c r="C1429" s="92"/>
      <c r="D1429" s="100" t="s">
        <v>156</v>
      </c>
      <c r="E1429" s="160">
        <f>E1443+E1433+E1436+E1430</f>
        <v>11988</v>
      </c>
      <c r="F1429" s="160">
        <f>F1443+F1433+F1436+F1430</f>
        <v>0</v>
      </c>
      <c r="G1429" s="160">
        <f>G1443+G1433+G1436+G1430</f>
        <v>11988</v>
      </c>
      <c r="H1429" s="43"/>
    </row>
    <row r="1430" spans="1:8" ht="12.75">
      <c r="A1430" s="94"/>
      <c r="B1430" s="390">
        <v>75406</v>
      </c>
      <c r="C1430" s="431"/>
      <c r="D1430" s="436" t="s">
        <v>434</v>
      </c>
      <c r="E1430" s="325">
        <f>E1431</f>
        <v>1000</v>
      </c>
      <c r="F1430" s="325">
        <f>F1431</f>
        <v>0</v>
      </c>
      <c r="G1430" s="466">
        <f>G1431</f>
        <v>1000</v>
      </c>
      <c r="H1430" s="43"/>
    </row>
    <row r="1431" spans="1:8" ht="12.75">
      <c r="A1431" s="94"/>
      <c r="B1431" s="388"/>
      <c r="C1431" s="412">
        <v>3000</v>
      </c>
      <c r="D1431" s="24" t="s">
        <v>435</v>
      </c>
      <c r="E1431" s="323">
        <v>1000</v>
      </c>
      <c r="F1431" s="323"/>
      <c r="G1431" s="323">
        <f>E1431+F1431</f>
        <v>1000</v>
      </c>
      <c r="H1431" s="43"/>
    </row>
    <row r="1432" spans="1:8" ht="12.75">
      <c r="A1432" s="94"/>
      <c r="B1432" s="388"/>
      <c r="C1432" s="412"/>
      <c r="D1432" s="413"/>
      <c r="E1432" s="323"/>
      <c r="F1432" s="323"/>
      <c r="G1432" s="323"/>
      <c r="H1432" s="43"/>
    </row>
    <row r="1433" spans="1:8" ht="12.75">
      <c r="A1433" s="94"/>
      <c r="B1433" s="172">
        <v>75414</v>
      </c>
      <c r="C1433" s="179"/>
      <c r="D1433" s="180" t="s">
        <v>310</v>
      </c>
      <c r="E1433" s="229">
        <f>E1434</f>
        <v>0</v>
      </c>
      <c r="F1433" s="229">
        <f>F1434</f>
        <v>0</v>
      </c>
      <c r="G1433" s="181">
        <f>E1433+F1433</f>
        <v>0</v>
      </c>
      <c r="H1433" s="43"/>
    </row>
    <row r="1434" spans="1:8" ht="12.75">
      <c r="A1434" s="94"/>
      <c r="B1434" s="10"/>
      <c r="C1434" s="12">
        <v>4210</v>
      </c>
      <c r="D1434" s="170" t="s">
        <v>33</v>
      </c>
      <c r="E1434" s="142">
        <v>0</v>
      </c>
      <c r="F1434" s="142"/>
      <c r="G1434" s="98">
        <f>E1434+F1434</f>
        <v>0</v>
      </c>
      <c r="H1434" s="43"/>
    </row>
    <row r="1435" spans="1:8" ht="12.75">
      <c r="A1435" s="94"/>
      <c r="B1435" s="10"/>
      <c r="C1435" s="12"/>
      <c r="D1435" s="55"/>
      <c r="E1435" s="142"/>
      <c r="F1435" s="142"/>
      <c r="G1435" s="98"/>
      <c r="H1435" s="43"/>
    </row>
    <row r="1436" spans="1:8" ht="12.75">
      <c r="A1436" s="94"/>
      <c r="B1436" s="172">
        <v>75421</v>
      </c>
      <c r="C1436" s="179"/>
      <c r="D1436" s="180" t="s">
        <v>374</v>
      </c>
      <c r="E1436" s="229">
        <f>SUM(E1437:E1441)</f>
        <v>7236</v>
      </c>
      <c r="F1436" s="229">
        <f>SUM(F1437:F1441)</f>
        <v>0</v>
      </c>
      <c r="G1436" s="467">
        <f>SUM(G1437:G1441)</f>
        <v>7236</v>
      </c>
      <c r="H1436" s="43"/>
    </row>
    <row r="1437" spans="1:8" ht="12.75">
      <c r="A1437" s="94"/>
      <c r="B1437" s="10"/>
      <c r="C1437" s="10">
        <v>4010</v>
      </c>
      <c r="D1437" s="9" t="s">
        <v>29</v>
      </c>
      <c r="E1437" s="142">
        <v>1000</v>
      </c>
      <c r="F1437" s="142"/>
      <c r="G1437" s="98">
        <f>E1437+F1437</f>
        <v>1000</v>
      </c>
      <c r="H1437" s="43"/>
    </row>
    <row r="1438" spans="1:8" ht="12.75">
      <c r="A1438" s="94"/>
      <c r="B1438" s="10"/>
      <c r="C1438" s="10">
        <v>4110</v>
      </c>
      <c r="D1438" s="9" t="s">
        <v>31</v>
      </c>
      <c r="E1438" s="142">
        <v>153</v>
      </c>
      <c r="F1438" s="142"/>
      <c r="G1438" s="98">
        <f>E1438+F1438</f>
        <v>153</v>
      </c>
      <c r="H1438" s="43"/>
    </row>
    <row r="1439" spans="1:8" ht="12.75">
      <c r="A1439" s="94"/>
      <c r="B1439" s="10"/>
      <c r="C1439" s="10">
        <v>4120</v>
      </c>
      <c r="D1439" s="9" t="s">
        <v>32</v>
      </c>
      <c r="E1439" s="142">
        <v>25</v>
      </c>
      <c r="F1439" s="142"/>
      <c r="G1439" s="98">
        <f>E1439+F1439</f>
        <v>25</v>
      </c>
      <c r="H1439" s="43"/>
    </row>
    <row r="1440" spans="1:8" ht="12.75">
      <c r="A1440" s="94"/>
      <c r="B1440" s="10"/>
      <c r="C1440" s="12">
        <v>4210</v>
      </c>
      <c r="D1440" s="9" t="s">
        <v>33</v>
      </c>
      <c r="E1440" s="142">
        <v>3055</v>
      </c>
      <c r="F1440" s="142"/>
      <c r="G1440" s="98">
        <f>E1440+F1440</f>
        <v>3055</v>
      </c>
      <c r="H1440" s="43"/>
    </row>
    <row r="1441" spans="1:8" ht="12.75">
      <c r="A1441" s="94"/>
      <c r="B1441" s="10"/>
      <c r="C1441" s="10">
        <v>4300</v>
      </c>
      <c r="D1441" s="9" t="s">
        <v>37</v>
      </c>
      <c r="E1441" s="142">
        <v>3003</v>
      </c>
      <c r="F1441" s="142"/>
      <c r="G1441" s="98">
        <f>E1441+F1441</f>
        <v>3003</v>
      </c>
      <c r="H1441" s="43"/>
    </row>
    <row r="1442" spans="1:8" ht="12.75">
      <c r="A1442" s="94"/>
      <c r="B1442" s="10"/>
      <c r="C1442" s="12"/>
      <c r="D1442" s="55"/>
      <c r="E1442" s="142"/>
      <c r="F1442" s="142"/>
      <c r="G1442" s="98"/>
      <c r="H1442" s="43"/>
    </row>
    <row r="1443" spans="1:8" ht="13.5" thickBot="1">
      <c r="A1443" s="11"/>
      <c r="B1443" s="17">
        <v>75495</v>
      </c>
      <c r="C1443" s="19"/>
      <c r="D1443" s="83" t="s">
        <v>54</v>
      </c>
      <c r="E1443" s="148">
        <f>SUM(E1444:E1447)</f>
        <v>3752</v>
      </c>
      <c r="F1443" s="148">
        <f>SUM(F1444:F1447)</f>
        <v>0</v>
      </c>
      <c r="G1443" s="465">
        <f>F1443+E1443</f>
        <v>3752</v>
      </c>
      <c r="H1443" s="43"/>
    </row>
    <row r="1444" spans="1:8" ht="12.75">
      <c r="A1444" s="11"/>
      <c r="B1444" s="10"/>
      <c r="C1444" s="12">
        <v>4170</v>
      </c>
      <c r="D1444" s="55" t="s">
        <v>229</v>
      </c>
      <c r="E1444" s="56">
        <v>1200</v>
      </c>
      <c r="F1444" s="136"/>
      <c r="G1444" s="46">
        <f>F1444+E1444</f>
        <v>1200</v>
      </c>
      <c r="H1444" s="43"/>
    </row>
    <row r="1445" spans="1:8" ht="12.75">
      <c r="A1445" s="11"/>
      <c r="B1445" s="10"/>
      <c r="C1445" s="12">
        <v>4210</v>
      </c>
      <c r="D1445" s="9" t="s">
        <v>33</v>
      </c>
      <c r="E1445" s="56">
        <v>2052</v>
      </c>
      <c r="F1445" s="136"/>
      <c r="G1445" s="46">
        <f>F1445+E1445</f>
        <v>2052</v>
      </c>
      <c r="H1445" s="43"/>
    </row>
    <row r="1446" spans="1:8" ht="12.75">
      <c r="A1446" s="11"/>
      <c r="B1446" s="10"/>
      <c r="C1446" s="10">
        <v>4300</v>
      </c>
      <c r="D1446" s="9" t="s">
        <v>37</v>
      </c>
      <c r="E1446" s="56">
        <v>0</v>
      </c>
      <c r="F1446" s="136"/>
      <c r="G1446" s="46">
        <f>F1446+E1446</f>
        <v>0</v>
      </c>
      <c r="H1446" s="43"/>
    </row>
    <row r="1447" spans="1:8" ht="12.75">
      <c r="A1447" s="11"/>
      <c r="B1447" s="10"/>
      <c r="C1447" s="10">
        <v>4410</v>
      </c>
      <c r="D1447" s="9" t="s">
        <v>38</v>
      </c>
      <c r="E1447" s="56">
        <v>500</v>
      </c>
      <c r="G1447" s="46">
        <f>F1447+E1447</f>
        <v>500</v>
      </c>
      <c r="H1447" s="43"/>
    </row>
    <row r="1448" spans="1:8" ht="12.75">
      <c r="A1448" s="11"/>
      <c r="B1448" s="10"/>
      <c r="C1448" s="12"/>
      <c r="D1448" s="55"/>
      <c r="E1448" s="56"/>
      <c r="G1448" s="46"/>
      <c r="H1448" s="43"/>
    </row>
    <row r="1449" spans="1:8" ht="13.5" thickBot="1">
      <c r="A1449" s="39">
        <v>757</v>
      </c>
      <c r="B1449" s="27"/>
      <c r="C1449" s="92"/>
      <c r="D1449" s="100" t="s">
        <v>157</v>
      </c>
      <c r="E1449" s="160">
        <f>E1450+E1454</f>
        <v>917665</v>
      </c>
      <c r="F1449" s="194">
        <f>F1450+F1454</f>
        <v>0</v>
      </c>
      <c r="G1449" s="42">
        <f>F1449+E1449</f>
        <v>917665</v>
      </c>
      <c r="H1449" s="43"/>
    </row>
    <row r="1450" spans="1:7" ht="13.5" thickBot="1">
      <c r="A1450" s="11"/>
      <c r="B1450" s="17">
        <v>75702</v>
      </c>
      <c r="C1450" s="19"/>
      <c r="D1450" s="33" t="s">
        <v>158</v>
      </c>
      <c r="E1450" s="148">
        <f>SUM(E1451:E1451)</f>
        <v>752501</v>
      </c>
      <c r="F1450" s="196">
        <f>SUM(F1451:F1451)</f>
        <v>0</v>
      </c>
      <c r="G1450" s="465">
        <f>F1450+E1450</f>
        <v>752501</v>
      </c>
    </row>
    <row r="1451" spans="1:8" ht="12.75">
      <c r="A1451" s="11"/>
      <c r="B1451" s="10"/>
      <c r="C1451" s="12">
        <v>8070</v>
      </c>
      <c r="D1451" s="55" t="s">
        <v>159</v>
      </c>
      <c r="E1451" s="56">
        <v>752501</v>
      </c>
      <c r="F1451" s="72"/>
      <c r="G1451" s="46">
        <f>F1451+E1451</f>
        <v>752501</v>
      </c>
      <c r="H1451" s="43"/>
    </row>
    <row r="1452" spans="1:8" ht="12.75">
      <c r="A1452" s="11"/>
      <c r="B1452" s="10"/>
      <c r="C1452" s="12"/>
      <c r="D1452" s="55"/>
      <c r="E1452" s="56"/>
      <c r="F1452" s="72"/>
      <c r="G1452" s="46"/>
      <c r="H1452" s="43"/>
    </row>
    <row r="1453" spans="1:8" ht="12.75">
      <c r="A1453" s="11"/>
      <c r="B1453" s="10">
        <v>75704</v>
      </c>
      <c r="C1453" s="12"/>
      <c r="D1453" s="55" t="s">
        <v>245</v>
      </c>
      <c r="E1453" s="56"/>
      <c r="F1453" s="72"/>
      <c r="G1453" s="46"/>
      <c r="H1453" s="43"/>
    </row>
    <row r="1454" spans="1:8" ht="13.5" thickBot="1">
      <c r="A1454" s="11"/>
      <c r="B1454" s="17"/>
      <c r="C1454" s="19"/>
      <c r="D1454" s="83" t="s">
        <v>246</v>
      </c>
      <c r="E1454" s="148">
        <f>E1455</f>
        <v>165164</v>
      </c>
      <c r="F1454" s="149">
        <f>F1455</f>
        <v>0</v>
      </c>
      <c r="G1454" s="45">
        <f>F1454+E1454</f>
        <v>165164</v>
      </c>
      <c r="H1454" s="43"/>
    </row>
    <row r="1455" spans="1:8" ht="12.75">
      <c r="A1455" s="11"/>
      <c r="B1455" s="10"/>
      <c r="C1455" s="12">
        <v>8020</v>
      </c>
      <c r="D1455" s="55" t="s">
        <v>269</v>
      </c>
      <c r="E1455" s="56">
        <v>165164</v>
      </c>
      <c r="F1455" s="72"/>
      <c r="G1455" s="463">
        <f>F1455+E1455</f>
        <v>165164</v>
      </c>
      <c r="H1455" s="43"/>
    </row>
    <row r="1456" spans="1:8" ht="12.75">
      <c r="A1456" s="11"/>
      <c r="B1456" s="10"/>
      <c r="C1456" s="12"/>
      <c r="D1456" s="55"/>
      <c r="E1456" s="56"/>
      <c r="F1456" s="72"/>
      <c r="G1456" s="46"/>
      <c r="H1456" s="43"/>
    </row>
    <row r="1457" spans="1:8" ht="13.5" thickBot="1">
      <c r="A1457" s="39">
        <v>758</v>
      </c>
      <c r="B1457" s="27"/>
      <c r="C1457" s="92"/>
      <c r="D1457" s="100" t="s">
        <v>24</v>
      </c>
      <c r="E1457" s="160">
        <f>E1458</f>
        <v>1261050</v>
      </c>
      <c r="F1457" s="194">
        <f>F1458</f>
        <v>0</v>
      </c>
      <c r="G1457" s="42">
        <f>F1457+E1457</f>
        <v>1261050</v>
      </c>
      <c r="H1457" s="43"/>
    </row>
    <row r="1458" spans="1:8" ht="13.5" thickBot="1">
      <c r="A1458" s="11"/>
      <c r="B1458" s="32">
        <v>75818</v>
      </c>
      <c r="C1458" s="66"/>
      <c r="D1458" s="102" t="s">
        <v>161</v>
      </c>
      <c r="E1458" s="154">
        <f>E1459</f>
        <v>1261050</v>
      </c>
      <c r="F1458" s="196">
        <f>F1459</f>
        <v>0</v>
      </c>
      <c r="G1458" s="45">
        <f>F1458+E1458</f>
        <v>1261050</v>
      </c>
      <c r="H1458" s="43"/>
    </row>
    <row r="1459" spans="1:8" ht="12.75">
      <c r="A1459" s="11"/>
      <c r="B1459" s="10"/>
      <c r="C1459" s="12">
        <v>4810</v>
      </c>
      <c r="D1459" s="55" t="s">
        <v>162</v>
      </c>
      <c r="E1459" s="56">
        <v>1261050</v>
      </c>
      <c r="F1459" s="167"/>
      <c r="G1459" s="463">
        <f>F1459+E1459</f>
        <v>1261050</v>
      </c>
      <c r="H1459" s="43"/>
    </row>
    <row r="1460" spans="1:8" ht="7.5" customHeight="1">
      <c r="A1460" s="11"/>
      <c r="B1460" s="10"/>
      <c r="C1460" s="12"/>
      <c r="D1460" s="55"/>
      <c r="E1460" s="56"/>
      <c r="F1460" s="167"/>
      <c r="G1460" s="46"/>
      <c r="H1460" s="43"/>
    </row>
    <row r="1461" spans="1:8" ht="13.5" thickBot="1">
      <c r="A1461" s="39">
        <v>801</v>
      </c>
      <c r="B1461" s="27"/>
      <c r="C1461" s="92"/>
      <c r="D1461" s="100" t="s">
        <v>47</v>
      </c>
      <c r="E1461" s="160">
        <f>E1469+E1472+E1462+E1482+E1465</f>
        <v>1147523</v>
      </c>
      <c r="F1461" s="160">
        <f>F1469+F1472+F1462+F1482+F1465</f>
        <v>-923600</v>
      </c>
      <c r="G1461" s="160">
        <f>G1469+G1472+G1462+G1482+G1465</f>
        <v>223923</v>
      </c>
      <c r="H1461" s="43"/>
    </row>
    <row r="1462" spans="1:8" ht="13.5" thickBot="1">
      <c r="A1462" s="94"/>
      <c r="B1462" s="17">
        <v>80120</v>
      </c>
      <c r="C1462" s="19"/>
      <c r="D1462" s="83" t="s">
        <v>380</v>
      </c>
      <c r="E1462" s="168">
        <f>E1463</f>
        <v>110160</v>
      </c>
      <c r="F1462" s="163">
        <f>F1463</f>
        <v>0</v>
      </c>
      <c r="G1462" s="468">
        <f>F1462+E1462</f>
        <v>110160</v>
      </c>
      <c r="H1462" s="43"/>
    </row>
    <row r="1463" spans="1:8" ht="12.75">
      <c r="A1463" s="94"/>
      <c r="B1463" s="10"/>
      <c r="C1463" s="152">
        <v>2540</v>
      </c>
      <c r="D1463" s="153" t="s">
        <v>375</v>
      </c>
      <c r="E1463" s="142">
        <v>110160</v>
      </c>
      <c r="F1463" s="143"/>
      <c r="G1463" s="97">
        <f>F1463+E1463</f>
        <v>110160</v>
      </c>
      <c r="H1463" s="43"/>
    </row>
    <row r="1464" spans="1:8" ht="12.75">
      <c r="A1464" s="94"/>
      <c r="B1464" s="10"/>
      <c r="C1464" s="12"/>
      <c r="D1464" s="55"/>
      <c r="E1464" s="142"/>
      <c r="F1464" s="143"/>
      <c r="G1464" s="97"/>
      <c r="H1464" s="43"/>
    </row>
    <row r="1465" spans="1:8" ht="12.75">
      <c r="A1465" s="94"/>
      <c r="B1465" s="172">
        <v>80130</v>
      </c>
      <c r="C1465" s="179"/>
      <c r="D1465" s="180" t="s">
        <v>52</v>
      </c>
      <c r="E1465" s="229">
        <f>E1466+E1467</f>
        <v>933015</v>
      </c>
      <c r="F1465" s="229">
        <f>F1466+F1467</f>
        <v>-923600</v>
      </c>
      <c r="G1465" s="467">
        <f>G1466+G1467</f>
        <v>9415</v>
      </c>
      <c r="H1465" s="43"/>
    </row>
    <row r="1466" spans="1:8" ht="12.75">
      <c r="A1466" s="94"/>
      <c r="B1466" s="10"/>
      <c r="C1466" s="12">
        <v>4270</v>
      </c>
      <c r="D1466" s="55" t="s">
        <v>35</v>
      </c>
      <c r="E1466" s="142">
        <v>9415</v>
      </c>
      <c r="F1466" s="143"/>
      <c r="G1466" s="97">
        <f>E1466+F1466</f>
        <v>9415</v>
      </c>
      <c r="H1466" s="43"/>
    </row>
    <row r="1467" spans="1:8" ht="12.75">
      <c r="A1467" s="94"/>
      <c r="B1467" s="10"/>
      <c r="C1467" s="12">
        <v>6050</v>
      </c>
      <c r="D1467" s="55" t="s">
        <v>43</v>
      </c>
      <c r="E1467" s="142">
        <v>923600</v>
      </c>
      <c r="F1467" s="143">
        <v>-923600</v>
      </c>
      <c r="G1467" s="97">
        <f>E1467+F1467</f>
        <v>0</v>
      </c>
      <c r="H1467" s="43"/>
    </row>
    <row r="1468" spans="1:8" ht="12.75">
      <c r="A1468" s="94"/>
      <c r="B1468" s="10"/>
      <c r="C1468" s="12"/>
      <c r="D1468" s="55"/>
      <c r="E1468" s="142"/>
      <c r="F1468" s="143"/>
      <c r="G1468" s="97"/>
      <c r="H1468" s="43"/>
    </row>
    <row r="1469" spans="1:8" ht="13.5" thickBot="1">
      <c r="A1469" s="11"/>
      <c r="B1469" s="17">
        <v>80146</v>
      </c>
      <c r="C1469" s="19"/>
      <c r="D1469" s="83" t="s">
        <v>53</v>
      </c>
      <c r="E1469" s="148">
        <f>E1470</f>
        <v>15270</v>
      </c>
      <c r="F1469" s="150">
        <f>F1470</f>
        <v>0</v>
      </c>
      <c r="G1469" s="465">
        <f>F1469+E1469</f>
        <v>15270</v>
      </c>
      <c r="H1469" s="43"/>
    </row>
    <row r="1470" spans="1:8" ht="12.75">
      <c r="A1470" s="11"/>
      <c r="B1470" s="10"/>
      <c r="C1470" s="12">
        <v>4300</v>
      </c>
      <c r="D1470" s="9" t="s">
        <v>37</v>
      </c>
      <c r="E1470" s="56">
        <v>15270</v>
      </c>
      <c r="F1470" s="56"/>
      <c r="G1470" s="46">
        <f>F1470+E1470</f>
        <v>15270</v>
      </c>
      <c r="H1470" s="43"/>
    </row>
    <row r="1471" spans="1:9" ht="12.75">
      <c r="A1471" s="11"/>
      <c r="B1471" s="10"/>
      <c r="C1471" s="12"/>
      <c r="D1471" s="55"/>
      <c r="E1471" s="56"/>
      <c r="F1471" s="136"/>
      <c r="G1471" s="46"/>
      <c r="H1471" s="43"/>
      <c r="I1471" s="1"/>
    </row>
    <row r="1472" spans="1:8" ht="13.5" thickBot="1">
      <c r="A1472" s="11"/>
      <c r="B1472" s="145">
        <v>80195</v>
      </c>
      <c r="C1472" s="146"/>
      <c r="D1472" s="147" t="s">
        <v>54</v>
      </c>
      <c r="E1472" s="148">
        <f>SUM(E1473:E1480)</f>
        <v>65773</v>
      </c>
      <c r="F1472" s="148">
        <f>SUM(F1473:F1480)</f>
        <v>0</v>
      </c>
      <c r="G1472" s="465">
        <f aca="true" t="shared" si="39" ref="G1472:G1480">F1472+E1472</f>
        <v>65773</v>
      </c>
      <c r="H1472" s="43"/>
    </row>
    <row r="1473" spans="1:8" ht="12.75">
      <c r="A1473" s="11"/>
      <c r="B1473" s="151"/>
      <c r="C1473" s="152">
        <v>2820</v>
      </c>
      <c r="D1473" s="153" t="s">
        <v>267</v>
      </c>
      <c r="E1473" s="56">
        <v>18500</v>
      </c>
      <c r="F1473" s="136"/>
      <c r="G1473" s="144">
        <f t="shared" si="39"/>
        <v>18500</v>
      </c>
      <c r="H1473" s="43"/>
    </row>
    <row r="1474" spans="1:8" ht="12.75">
      <c r="A1474" s="11"/>
      <c r="B1474" s="151"/>
      <c r="C1474" s="152">
        <v>3030</v>
      </c>
      <c r="D1474" s="153" t="s">
        <v>366</v>
      </c>
      <c r="E1474" s="56">
        <v>212</v>
      </c>
      <c r="F1474" s="136"/>
      <c r="G1474" s="144">
        <f t="shared" si="39"/>
        <v>212</v>
      </c>
      <c r="H1474" s="43"/>
    </row>
    <row r="1475" spans="1:8" ht="12.75">
      <c r="A1475" s="11"/>
      <c r="B1475" s="151"/>
      <c r="C1475" s="10">
        <v>4010</v>
      </c>
      <c r="D1475" s="9" t="s">
        <v>29</v>
      </c>
      <c r="E1475" s="56">
        <v>24845</v>
      </c>
      <c r="F1475" s="136"/>
      <c r="G1475" s="144">
        <f t="shared" si="39"/>
        <v>24845</v>
      </c>
      <c r="H1475" s="43"/>
    </row>
    <row r="1476" spans="1:8" ht="12.75">
      <c r="A1476" s="11"/>
      <c r="B1476" s="151"/>
      <c r="C1476" s="10">
        <v>4110</v>
      </c>
      <c r="D1476" s="9" t="s">
        <v>31</v>
      </c>
      <c r="E1476" s="56">
        <v>3860</v>
      </c>
      <c r="F1476" s="136"/>
      <c r="G1476" s="144">
        <f t="shared" si="39"/>
        <v>3860</v>
      </c>
      <c r="H1476" s="43"/>
    </row>
    <row r="1477" spans="1:8" ht="12.75">
      <c r="A1477" s="11"/>
      <c r="B1477" s="151"/>
      <c r="C1477" s="10">
        <v>4120</v>
      </c>
      <c r="D1477" s="9" t="s">
        <v>32</v>
      </c>
      <c r="E1477" s="56">
        <v>608</v>
      </c>
      <c r="F1477" s="136"/>
      <c r="G1477" s="144">
        <f t="shared" si="39"/>
        <v>608</v>
      </c>
      <c r="H1477" s="43"/>
    </row>
    <row r="1478" spans="1:8" ht="12.75">
      <c r="A1478" s="11"/>
      <c r="B1478" s="151"/>
      <c r="C1478" s="12">
        <v>4170</v>
      </c>
      <c r="D1478" s="55" t="s">
        <v>229</v>
      </c>
      <c r="E1478" s="56">
        <v>700</v>
      </c>
      <c r="F1478" s="136">
        <v>0</v>
      </c>
      <c r="G1478" s="144">
        <f t="shared" si="39"/>
        <v>700</v>
      </c>
      <c r="H1478" s="43"/>
    </row>
    <row r="1479" spans="1:8" ht="12.75">
      <c r="A1479" s="11"/>
      <c r="B1479" s="151"/>
      <c r="C1479" s="12">
        <v>4210</v>
      </c>
      <c r="D1479" s="9" t="s">
        <v>33</v>
      </c>
      <c r="E1479" s="56">
        <v>4000</v>
      </c>
      <c r="F1479" s="136"/>
      <c r="G1479" s="144">
        <f t="shared" si="39"/>
        <v>4000</v>
      </c>
      <c r="H1479" s="43"/>
    </row>
    <row r="1480" spans="1:8" ht="12.75">
      <c r="A1480" s="11"/>
      <c r="B1480" s="151"/>
      <c r="C1480" s="10">
        <v>4300</v>
      </c>
      <c r="D1480" s="55" t="s">
        <v>37</v>
      </c>
      <c r="E1480" s="56">
        <v>13048</v>
      </c>
      <c r="F1480" s="136"/>
      <c r="G1480" s="144">
        <f t="shared" si="39"/>
        <v>13048</v>
      </c>
      <c r="H1480" s="43"/>
    </row>
    <row r="1481" spans="1:8" ht="12.75">
      <c r="A1481" s="11"/>
      <c r="B1481" s="151"/>
      <c r="C1481" s="152"/>
      <c r="D1481" s="153"/>
      <c r="E1481" s="56"/>
      <c r="F1481" s="136"/>
      <c r="G1481" s="144"/>
      <c r="H1481" s="43"/>
    </row>
    <row r="1482" spans="1:8" ht="13.5" thickBot="1">
      <c r="A1482" s="11"/>
      <c r="B1482" s="145">
        <v>80197</v>
      </c>
      <c r="C1482" s="146"/>
      <c r="D1482" s="147" t="s">
        <v>62</v>
      </c>
      <c r="E1482" s="148">
        <f>E1484</f>
        <v>23305</v>
      </c>
      <c r="F1482" s="149">
        <f>F1484</f>
        <v>0</v>
      </c>
      <c r="G1482" s="465">
        <f>F1482+E1482</f>
        <v>23305</v>
      </c>
      <c r="H1482" s="43"/>
    </row>
    <row r="1483" spans="1:8" ht="12.75">
      <c r="A1483" s="11"/>
      <c r="B1483" s="151"/>
      <c r="C1483" s="152">
        <v>4160</v>
      </c>
      <c r="D1483" s="9" t="s">
        <v>367</v>
      </c>
      <c r="E1483" s="56"/>
      <c r="F1483" s="136"/>
      <c r="G1483" s="144"/>
      <c r="H1483" s="43"/>
    </row>
    <row r="1484" spans="1:8" ht="12.75">
      <c r="A1484" s="11"/>
      <c r="B1484" s="151"/>
      <c r="C1484" s="152"/>
      <c r="D1484" s="55" t="s">
        <v>368</v>
      </c>
      <c r="E1484" s="56">
        <v>23305</v>
      </c>
      <c r="F1484" s="136"/>
      <c r="G1484" s="144">
        <f>F1484+E1484</f>
        <v>23305</v>
      </c>
      <c r="H1484" s="43"/>
    </row>
    <row r="1485" spans="1:8" ht="12.75">
      <c r="A1485" s="11"/>
      <c r="B1485" s="151"/>
      <c r="C1485" s="152"/>
      <c r="D1485" s="153"/>
      <c r="E1485" s="56"/>
      <c r="F1485" s="136"/>
      <c r="G1485" s="144"/>
      <c r="H1485" s="43"/>
    </row>
    <row r="1486" spans="1:8" ht="13.5" thickBot="1">
      <c r="A1486" s="39">
        <v>851</v>
      </c>
      <c r="B1486" s="27"/>
      <c r="C1486" s="92"/>
      <c r="D1486" s="100" t="s">
        <v>73</v>
      </c>
      <c r="E1486" s="160">
        <f>E1492+E1497+E1487</f>
        <v>104000</v>
      </c>
      <c r="F1486" s="160">
        <f>F1492+F1497+F1487</f>
        <v>0</v>
      </c>
      <c r="G1486" s="160">
        <f>G1492+G1497+G1487</f>
        <v>104000</v>
      </c>
      <c r="H1486" s="43"/>
    </row>
    <row r="1487" spans="1:8" ht="12.75">
      <c r="A1487" s="94"/>
      <c r="B1487" s="390">
        <v>85111</v>
      </c>
      <c r="C1487" s="431"/>
      <c r="D1487" s="432" t="s">
        <v>397</v>
      </c>
      <c r="E1487" s="325">
        <f>SUM(E1488)</f>
        <v>70000</v>
      </c>
      <c r="F1487" s="325">
        <f>SUM(F1488)</f>
        <v>0</v>
      </c>
      <c r="G1487" s="466">
        <f>SUM(G1488)</f>
        <v>70000</v>
      </c>
      <c r="H1487" s="43"/>
    </row>
    <row r="1488" spans="1:8" ht="12.75">
      <c r="A1488" s="94"/>
      <c r="B1488" s="388"/>
      <c r="C1488" s="412">
        <v>6220</v>
      </c>
      <c r="D1488" s="191" t="s">
        <v>428</v>
      </c>
      <c r="E1488" s="323">
        <v>70000</v>
      </c>
      <c r="F1488" s="321"/>
      <c r="G1488" s="323">
        <f>E1488+F1488</f>
        <v>70000</v>
      </c>
      <c r="H1488" s="43"/>
    </row>
    <row r="1489" spans="1:8" ht="12.75">
      <c r="A1489" s="94"/>
      <c r="B1489" s="388"/>
      <c r="C1489" s="412"/>
      <c r="D1489" s="191" t="s">
        <v>429</v>
      </c>
      <c r="E1489" s="323"/>
      <c r="F1489" s="321"/>
      <c r="G1489" s="323"/>
      <c r="H1489" s="43"/>
    </row>
    <row r="1490" spans="1:8" ht="12.75">
      <c r="A1490" s="94"/>
      <c r="B1490" s="388"/>
      <c r="C1490" s="412"/>
      <c r="D1490" s="191" t="s">
        <v>430</v>
      </c>
      <c r="E1490" s="323"/>
      <c r="F1490" s="321"/>
      <c r="G1490" s="323"/>
      <c r="H1490" s="43"/>
    </row>
    <row r="1491" spans="1:8" ht="13.5" thickBot="1">
      <c r="A1491" s="94"/>
      <c r="B1491" s="393"/>
      <c r="C1491" s="415"/>
      <c r="D1491" s="429"/>
      <c r="E1491" s="324"/>
      <c r="F1491" s="430"/>
      <c r="G1491" s="324"/>
      <c r="H1491" s="43"/>
    </row>
    <row r="1492" spans="1:8" ht="13.5" thickBot="1">
      <c r="A1492" s="94"/>
      <c r="B1492" s="17">
        <v>85149</v>
      </c>
      <c r="C1492" s="17"/>
      <c r="D1492" s="83" t="s">
        <v>187</v>
      </c>
      <c r="E1492" s="168">
        <f>SUM(E1493:E1493)</f>
        <v>34000</v>
      </c>
      <c r="F1492" s="204">
        <f>SUM(F1493:F1493)</f>
        <v>0</v>
      </c>
      <c r="G1492" s="468">
        <f>F1492+E1492</f>
        <v>34000</v>
      </c>
      <c r="H1492" s="43"/>
    </row>
    <row r="1493" spans="1:8" ht="12.75">
      <c r="A1493" s="94"/>
      <c r="B1493" s="10"/>
      <c r="C1493" s="10">
        <v>4300</v>
      </c>
      <c r="D1493" s="55" t="s">
        <v>37</v>
      </c>
      <c r="E1493" s="142">
        <v>34000</v>
      </c>
      <c r="F1493" s="164"/>
      <c r="G1493" s="97">
        <f>F1493+E1493</f>
        <v>34000</v>
      </c>
      <c r="H1493" s="43"/>
    </row>
    <row r="1494" spans="1:8" ht="12.75">
      <c r="A1494" s="94"/>
      <c r="B1494" s="10"/>
      <c r="C1494" s="12"/>
      <c r="D1494" s="55"/>
      <c r="E1494" s="142"/>
      <c r="F1494" s="165"/>
      <c r="G1494" s="97"/>
      <c r="H1494" s="43"/>
    </row>
    <row r="1495" spans="1:8" ht="12.75">
      <c r="A1495" s="8"/>
      <c r="B1495" s="9"/>
      <c r="C1495" s="10"/>
      <c r="D1495" s="9" t="s">
        <v>103</v>
      </c>
      <c r="E1495" s="56"/>
      <c r="F1495" s="165"/>
      <c r="G1495" s="97"/>
      <c r="H1495" s="43"/>
    </row>
    <row r="1496" spans="1:8" ht="12.75">
      <c r="A1496" s="8"/>
      <c r="B1496" s="9"/>
      <c r="C1496" s="10"/>
      <c r="D1496" s="9" t="s">
        <v>104</v>
      </c>
      <c r="E1496" s="56"/>
      <c r="F1496" s="165"/>
      <c r="G1496" s="97"/>
      <c r="H1496" s="43"/>
    </row>
    <row r="1497" spans="1:8" ht="13.5" thickBot="1">
      <c r="A1497" s="8"/>
      <c r="B1497" s="16">
        <v>85156</v>
      </c>
      <c r="C1497" s="17"/>
      <c r="D1497" s="16" t="s">
        <v>105</v>
      </c>
      <c r="E1497" s="148">
        <f>E1498</f>
        <v>0</v>
      </c>
      <c r="F1497" s="148">
        <f>F1498</f>
        <v>0</v>
      </c>
      <c r="G1497" s="148">
        <f>G1498</f>
        <v>0</v>
      </c>
      <c r="H1497" s="43"/>
    </row>
    <row r="1498" spans="1:8" ht="12.75">
      <c r="A1498" s="8"/>
      <c r="B1498" s="9"/>
      <c r="C1498" s="37" t="s">
        <v>77</v>
      </c>
      <c r="D1498" s="9" t="s">
        <v>78</v>
      </c>
      <c r="E1498" s="56">
        <v>0</v>
      </c>
      <c r="F1498" s="165"/>
      <c r="G1498" s="97">
        <f>E1498+F1498</f>
        <v>0</v>
      </c>
      <c r="H1498" s="43"/>
    </row>
    <row r="1499" spans="1:8" ht="12.75">
      <c r="A1499" s="94"/>
      <c r="B1499" s="10"/>
      <c r="C1499" s="12"/>
      <c r="D1499" s="55"/>
      <c r="E1499" s="142"/>
      <c r="F1499" s="165"/>
      <c r="G1499" s="97"/>
      <c r="H1499" s="43"/>
    </row>
    <row r="1500" spans="1:8" ht="13.5" thickBot="1">
      <c r="A1500" s="39">
        <v>852</v>
      </c>
      <c r="B1500" s="27"/>
      <c r="C1500" s="92"/>
      <c r="D1500" s="100" t="s">
        <v>186</v>
      </c>
      <c r="E1500" s="160">
        <f>E1501+E1505</f>
        <v>103600</v>
      </c>
      <c r="F1500" s="160">
        <f>F1501+F1505</f>
        <v>0</v>
      </c>
      <c r="G1500" s="160">
        <f>G1501+G1505</f>
        <v>103600</v>
      </c>
      <c r="H1500" s="43"/>
    </row>
    <row r="1501" spans="1:8" ht="13.5" thickBot="1">
      <c r="A1501" s="94"/>
      <c r="B1501" s="32">
        <v>85201</v>
      </c>
      <c r="C1501" s="66"/>
      <c r="D1501" s="102" t="s">
        <v>70</v>
      </c>
      <c r="E1501" s="238">
        <f>SUM(E1502:E1503)</f>
        <v>103600</v>
      </c>
      <c r="F1501" s="218">
        <f>SUM(F1502:F1503)</f>
        <v>0</v>
      </c>
      <c r="G1501" s="469">
        <f>F1501+E1501</f>
        <v>103600</v>
      </c>
      <c r="H1501" s="43"/>
    </row>
    <row r="1502" spans="1:8" ht="12.75">
      <c r="A1502" s="94"/>
      <c r="B1502" s="10"/>
      <c r="C1502" s="12">
        <v>2310</v>
      </c>
      <c r="D1502" s="4" t="s">
        <v>210</v>
      </c>
      <c r="E1502" s="142">
        <v>65000</v>
      </c>
      <c r="F1502" s="165"/>
      <c r="G1502" s="97">
        <f>F1502+E1502</f>
        <v>65000</v>
      </c>
      <c r="H1502" s="43"/>
    </row>
    <row r="1503" spans="1:8" ht="12.75">
      <c r="A1503" s="94"/>
      <c r="B1503" s="10"/>
      <c r="C1503" s="12">
        <v>4270</v>
      </c>
      <c r="D1503" s="55" t="s">
        <v>35</v>
      </c>
      <c r="E1503" s="142">
        <v>38600</v>
      </c>
      <c r="F1503" s="165"/>
      <c r="G1503" s="97">
        <f>F1503+E1503</f>
        <v>38600</v>
      </c>
      <c r="H1503" s="43"/>
    </row>
    <row r="1504" spans="1:8" ht="12.75">
      <c r="A1504" s="94"/>
      <c r="B1504" s="10"/>
      <c r="C1504" s="12"/>
      <c r="D1504" s="55"/>
      <c r="E1504" s="142"/>
      <c r="F1504" s="165"/>
      <c r="G1504" s="97"/>
      <c r="H1504" s="43"/>
    </row>
    <row r="1505" spans="1:8" ht="12.75">
      <c r="A1505" s="94"/>
      <c r="B1505" s="172">
        <v>85204</v>
      </c>
      <c r="C1505" s="179"/>
      <c r="D1505" s="180" t="s">
        <v>96</v>
      </c>
      <c r="E1505" s="229">
        <f>E1506</f>
        <v>0</v>
      </c>
      <c r="F1505" s="229">
        <f>F1506</f>
        <v>0</v>
      </c>
      <c r="G1505" s="229">
        <f>G1506</f>
        <v>0</v>
      </c>
      <c r="H1505" s="43"/>
    </row>
    <row r="1506" spans="1:8" ht="12.75">
      <c r="A1506" s="94"/>
      <c r="B1506" s="10"/>
      <c r="C1506" s="12">
        <v>3110</v>
      </c>
      <c r="D1506" s="55" t="s">
        <v>316</v>
      </c>
      <c r="E1506" s="142">
        <v>0</v>
      </c>
      <c r="F1506" s="165"/>
      <c r="G1506" s="97">
        <f>E1506+F1506</f>
        <v>0</v>
      </c>
      <c r="H1506" s="43"/>
    </row>
    <row r="1507" spans="1:8" ht="12.75">
      <c r="A1507" s="94"/>
      <c r="B1507" s="10"/>
      <c r="C1507" s="12"/>
      <c r="D1507" s="55"/>
      <c r="E1507" s="142"/>
      <c r="F1507" s="165"/>
      <c r="G1507" s="97"/>
      <c r="H1507" s="43"/>
    </row>
    <row r="1508" spans="1:8" ht="13.5" thickBot="1">
      <c r="A1508" s="39">
        <v>853</v>
      </c>
      <c r="B1508" s="27"/>
      <c r="C1508" s="92"/>
      <c r="D1508" s="100" t="s">
        <v>185</v>
      </c>
      <c r="E1508" s="160">
        <f>E1509+E1513</f>
        <v>879050</v>
      </c>
      <c r="F1508" s="228">
        <f>F1509+F1513</f>
        <v>0</v>
      </c>
      <c r="G1508" s="228">
        <f>G1509+G1513</f>
        <v>879050</v>
      </c>
      <c r="H1508" s="43"/>
    </row>
    <row r="1509" spans="1:8" ht="12.75">
      <c r="A1509" s="94"/>
      <c r="B1509" s="174">
        <v>85311</v>
      </c>
      <c r="C1509" s="176"/>
      <c r="D1509" s="177" t="s">
        <v>369</v>
      </c>
      <c r="E1509" s="231">
        <f>E1510</f>
        <v>240689</v>
      </c>
      <c r="F1509" s="231">
        <f>F1510</f>
        <v>0</v>
      </c>
      <c r="G1509" s="470">
        <f>G1510</f>
        <v>240689</v>
      </c>
      <c r="H1509" s="43"/>
    </row>
    <row r="1510" spans="1:8" ht="12.75">
      <c r="A1510" s="94"/>
      <c r="B1510" s="10"/>
      <c r="C1510" s="12">
        <v>2580</v>
      </c>
      <c r="D1510" s="55" t="s">
        <v>370</v>
      </c>
      <c r="E1510" s="142">
        <v>240689</v>
      </c>
      <c r="F1510" s="323"/>
      <c r="G1510" s="331">
        <f>E1510+F1510</f>
        <v>240689</v>
      </c>
      <c r="H1510" s="43"/>
    </row>
    <row r="1511" spans="1:8" ht="12.75">
      <c r="A1511" s="94"/>
      <c r="B1511" s="10"/>
      <c r="C1511" s="12"/>
      <c r="D1511" s="55" t="s">
        <v>371</v>
      </c>
      <c r="E1511" s="142"/>
      <c r="F1511" s="228"/>
      <c r="G1511" s="309"/>
      <c r="H1511" s="43"/>
    </row>
    <row r="1512" spans="1:8" ht="13.5" thickBot="1">
      <c r="A1512" s="94"/>
      <c r="B1512" s="10"/>
      <c r="C1512" s="12"/>
      <c r="D1512" s="55"/>
      <c r="E1512" s="142"/>
      <c r="F1512" s="228"/>
      <c r="G1512" s="309"/>
      <c r="H1512" s="43"/>
    </row>
    <row r="1513" spans="1:8" ht="12.75">
      <c r="A1513" s="94"/>
      <c r="B1513" s="174">
        <v>85333</v>
      </c>
      <c r="C1513" s="176"/>
      <c r="D1513" s="177" t="s">
        <v>102</v>
      </c>
      <c r="E1513" s="231">
        <f>SUM(E1514:E1515)</f>
        <v>638361</v>
      </c>
      <c r="F1513" s="231">
        <f>SUM(F1514:F1515)</f>
        <v>0</v>
      </c>
      <c r="G1513" s="470">
        <f>SUM(G1514:G1515)</f>
        <v>638361</v>
      </c>
      <c r="H1513" s="43"/>
    </row>
    <row r="1514" spans="1:8" ht="12.75">
      <c r="A1514" s="94"/>
      <c r="B1514" s="40"/>
      <c r="C1514" s="12">
        <v>2310</v>
      </c>
      <c r="D1514" s="9" t="s">
        <v>210</v>
      </c>
      <c r="E1514" s="142">
        <v>638361</v>
      </c>
      <c r="F1514" s="165"/>
      <c r="G1514" s="97">
        <f>E1514+F1514</f>
        <v>638361</v>
      </c>
      <c r="H1514" s="43"/>
    </row>
    <row r="1515" spans="1:8" ht="12.75">
      <c r="A1515" s="94"/>
      <c r="B1515" s="40"/>
      <c r="C1515" s="12">
        <v>4300</v>
      </c>
      <c r="D1515" s="153" t="s">
        <v>37</v>
      </c>
      <c r="E1515" s="142">
        <v>0</v>
      </c>
      <c r="F1515" s="447"/>
      <c r="G1515" s="97">
        <f>E1515+F1515</f>
        <v>0</v>
      </c>
      <c r="H1515" s="43"/>
    </row>
    <row r="1516" spans="1:8" ht="12.75">
      <c r="A1516" s="94"/>
      <c r="B1516" s="40"/>
      <c r="C1516" s="99"/>
      <c r="D1516" s="107"/>
      <c r="E1516" s="228"/>
      <c r="F1516" s="230"/>
      <c r="G1516" s="86"/>
      <c r="H1516" s="43"/>
    </row>
    <row r="1517" spans="1:7" ht="13.5" thickBot="1">
      <c r="A1517" s="39">
        <v>854</v>
      </c>
      <c r="B1517" s="27"/>
      <c r="C1517" s="105"/>
      <c r="D1517" s="112" t="s">
        <v>55</v>
      </c>
      <c r="E1517" s="160">
        <f>E1518+E1523+E1526</f>
        <v>241092</v>
      </c>
      <c r="F1517" s="160">
        <f>F1518+F1523+F1526</f>
        <v>23025</v>
      </c>
      <c r="G1517" s="160">
        <f>G1518+G1523+G1526</f>
        <v>264117</v>
      </c>
    </row>
    <row r="1518" spans="1:8" ht="13.5" thickBot="1">
      <c r="A1518" s="11"/>
      <c r="B1518" s="17">
        <v>85406</v>
      </c>
      <c r="C1518" s="32"/>
      <c r="D1518" s="33" t="s">
        <v>82</v>
      </c>
      <c r="E1518" s="148">
        <f>SUM(E1519:E1521)</f>
        <v>205170</v>
      </c>
      <c r="F1518" s="196">
        <f>SUM(F1519:F1521)</f>
        <v>0</v>
      </c>
      <c r="G1518" s="465">
        <f>F1518+E1518</f>
        <v>205170</v>
      </c>
      <c r="H1518" s="43"/>
    </row>
    <row r="1519" spans="1:8" ht="12.75">
      <c r="A1519" s="11"/>
      <c r="B1519" s="10"/>
      <c r="C1519" s="12">
        <v>2310</v>
      </c>
      <c r="D1519" s="55" t="s">
        <v>234</v>
      </c>
      <c r="E1519" s="56">
        <v>120000</v>
      </c>
      <c r="F1519" s="72"/>
      <c r="G1519" s="46">
        <f>F1519+E1519</f>
        <v>120000</v>
      </c>
      <c r="H1519" s="43"/>
    </row>
    <row r="1520" spans="1:8" ht="12.75">
      <c r="A1520" s="11"/>
      <c r="B1520" s="10"/>
      <c r="C1520" s="12"/>
      <c r="D1520" s="55" t="s">
        <v>233</v>
      </c>
      <c r="E1520" s="56"/>
      <c r="F1520" s="72"/>
      <c r="G1520" s="46"/>
      <c r="H1520" s="43"/>
    </row>
    <row r="1521" spans="1:8" ht="12.75">
      <c r="A1521" s="11"/>
      <c r="B1521" s="10"/>
      <c r="C1521" s="12">
        <v>4270</v>
      </c>
      <c r="D1521" s="55" t="s">
        <v>35</v>
      </c>
      <c r="E1521" s="56">
        <v>85170</v>
      </c>
      <c r="F1521" s="72"/>
      <c r="G1521" s="46">
        <f>E1521+F1521</f>
        <v>85170</v>
      </c>
      <c r="H1521" s="43"/>
    </row>
    <row r="1522" spans="1:8" ht="12.75">
      <c r="A1522" s="11"/>
      <c r="B1522" s="10"/>
      <c r="C1522" s="12"/>
      <c r="D1522" s="55"/>
      <c r="E1522" s="56"/>
      <c r="F1522" s="72"/>
      <c r="G1522" s="46"/>
      <c r="H1522" s="43"/>
    </row>
    <row r="1523" spans="1:8" ht="13.5" thickBot="1">
      <c r="A1523" s="11"/>
      <c r="B1523" s="17">
        <v>85415</v>
      </c>
      <c r="C1523" s="19"/>
      <c r="D1523" s="83" t="s">
        <v>57</v>
      </c>
      <c r="E1523" s="148">
        <f>SUM(E1524:E1524)</f>
        <v>35922</v>
      </c>
      <c r="F1523" s="149">
        <f>SUM(F1524:F1524)</f>
        <v>0</v>
      </c>
      <c r="G1523" s="465">
        <f>F1523+E1523</f>
        <v>35922</v>
      </c>
      <c r="H1523" s="43"/>
    </row>
    <row r="1524" spans="1:8" ht="12.75">
      <c r="A1524" s="11"/>
      <c r="B1524" s="10"/>
      <c r="C1524" s="12">
        <v>3240</v>
      </c>
      <c r="D1524" s="55" t="s">
        <v>58</v>
      </c>
      <c r="E1524" s="56">
        <v>35922</v>
      </c>
      <c r="F1524" s="72"/>
      <c r="G1524" s="46">
        <f>F1524+E1524</f>
        <v>35922</v>
      </c>
      <c r="H1524" s="43"/>
    </row>
    <row r="1525" spans="1:8" ht="12.75">
      <c r="A1525" s="11"/>
      <c r="B1525" s="10"/>
      <c r="C1525" s="12"/>
      <c r="D1525" s="55"/>
      <c r="E1525" s="56"/>
      <c r="F1525" s="72"/>
      <c r="G1525" s="46"/>
      <c r="H1525" s="43"/>
    </row>
    <row r="1526" spans="1:8" ht="12.75">
      <c r="A1526" s="11"/>
      <c r="B1526" s="172">
        <v>85420</v>
      </c>
      <c r="C1526" s="179"/>
      <c r="D1526" s="180" t="s">
        <v>184</v>
      </c>
      <c r="E1526" s="203">
        <f>E1527</f>
        <v>0</v>
      </c>
      <c r="F1526" s="203">
        <f>F1527</f>
        <v>23025</v>
      </c>
      <c r="G1526" s="203">
        <f>G1527</f>
        <v>23025</v>
      </c>
      <c r="H1526" s="43"/>
    </row>
    <row r="1527" spans="1:8" ht="12.75">
      <c r="A1527" s="11"/>
      <c r="B1527" s="10"/>
      <c r="C1527" s="12">
        <v>4270</v>
      </c>
      <c r="D1527" s="55" t="s">
        <v>35</v>
      </c>
      <c r="E1527" s="56">
        <v>0</v>
      </c>
      <c r="F1527" s="72">
        <v>23025</v>
      </c>
      <c r="G1527" s="46">
        <f>E1527+F1527</f>
        <v>23025</v>
      </c>
      <c r="H1527" s="43"/>
    </row>
    <row r="1528" spans="1:8" ht="12.75">
      <c r="A1528" s="11"/>
      <c r="B1528" s="10"/>
      <c r="C1528" s="12"/>
      <c r="D1528" s="55"/>
      <c r="E1528" s="56"/>
      <c r="F1528" s="72"/>
      <c r="G1528" s="46"/>
      <c r="H1528" s="43"/>
    </row>
    <row r="1529" spans="1:8" ht="12.75">
      <c r="A1529" s="11"/>
      <c r="B1529" s="10"/>
      <c r="C1529" s="12"/>
      <c r="D1529" s="55"/>
      <c r="E1529" s="56"/>
      <c r="F1529" s="72"/>
      <c r="G1529" s="46"/>
      <c r="H1529" s="43"/>
    </row>
    <row r="1530" spans="1:8" ht="13.5" thickBot="1">
      <c r="A1530" s="39">
        <v>921</v>
      </c>
      <c r="B1530" s="27"/>
      <c r="C1530" s="92"/>
      <c r="D1530" s="100" t="s">
        <v>145</v>
      </c>
      <c r="E1530" s="160">
        <f>E1531+E1538+E1544</f>
        <v>100135</v>
      </c>
      <c r="F1530" s="194">
        <f>F1531+F1538+F1544</f>
        <v>0</v>
      </c>
      <c r="G1530" s="42">
        <f>F1530+E1530</f>
        <v>100135</v>
      </c>
      <c r="H1530" s="43"/>
    </row>
    <row r="1531" spans="1:8" ht="13.5" thickBot="1">
      <c r="A1531" s="11"/>
      <c r="B1531" s="32">
        <v>92105</v>
      </c>
      <c r="C1531" s="66"/>
      <c r="D1531" s="102" t="s">
        <v>164</v>
      </c>
      <c r="E1531" s="154">
        <f>SUM(E1532:E1536)</f>
        <v>23060</v>
      </c>
      <c r="F1531" s="195">
        <f>SUM(F1532:F1536)</f>
        <v>0</v>
      </c>
      <c r="G1531" s="471">
        <f>F1531+E1531</f>
        <v>23060</v>
      </c>
      <c r="H1531" s="43"/>
    </row>
    <row r="1532" spans="1:8" ht="12.75">
      <c r="A1532" s="11"/>
      <c r="B1532" s="10"/>
      <c r="C1532" s="88" t="s">
        <v>215</v>
      </c>
      <c r="D1532" s="55" t="s">
        <v>216</v>
      </c>
      <c r="E1532" s="56">
        <v>10000</v>
      </c>
      <c r="F1532" s="136"/>
      <c r="G1532" s="46">
        <f>F1532+E1532</f>
        <v>10000</v>
      </c>
      <c r="H1532" s="43"/>
    </row>
    <row r="1533" spans="1:8" ht="12.75">
      <c r="A1533" s="11"/>
      <c r="B1533" s="10"/>
      <c r="C1533" s="88"/>
      <c r="D1533" s="55" t="s">
        <v>218</v>
      </c>
      <c r="E1533" s="56"/>
      <c r="F1533" s="136"/>
      <c r="G1533" s="46"/>
      <c r="H1533" s="43"/>
    </row>
    <row r="1534" spans="1:8" ht="12.75">
      <c r="A1534" s="11"/>
      <c r="B1534" s="10"/>
      <c r="C1534" s="10">
        <v>3020</v>
      </c>
      <c r="D1534" s="9" t="s">
        <v>28</v>
      </c>
      <c r="E1534" s="56">
        <v>6000</v>
      </c>
      <c r="F1534" s="72"/>
      <c r="G1534" s="46">
        <f>F1534+E1534</f>
        <v>6000</v>
      </c>
      <c r="H1534" s="43"/>
    </row>
    <row r="1535" spans="1:8" ht="12.75">
      <c r="A1535" s="11"/>
      <c r="B1535" s="10"/>
      <c r="C1535" s="10">
        <v>4210</v>
      </c>
      <c r="D1535" s="9" t="s">
        <v>33</v>
      </c>
      <c r="E1535" s="56">
        <v>3000</v>
      </c>
      <c r="F1535" s="72"/>
      <c r="G1535" s="46">
        <f>F1535+E1535</f>
        <v>3000</v>
      </c>
      <c r="H1535" s="43"/>
    </row>
    <row r="1536" spans="1:8" ht="12.75">
      <c r="A1536" s="11"/>
      <c r="B1536" s="10"/>
      <c r="C1536" s="10">
        <v>4300</v>
      </c>
      <c r="D1536" s="9" t="s">
        <v>37</v>
      </c>
      <c r="E1536" s="56">
        <v>4060</v>
      </c>
      <c r="F1536" s="72"/>
      <c r="G1536" s="46">
        <f>F1536+E1536</f>
        <v>4060</v>
      </c>
      <c r="H1536" s="43"/>
    </row>
    <row r="1537" spans="1:8" ht="12.75">
      <c r="A1537" s="11"/>
      <c r="B1537" s="10"/>
      <c r="C1537" s="12"/>
      <c r="D1537" s="55"/>
      <c r="E1537" s="56"/>
      <c r="F1537" s="72"/>
      <c r="G1537" s="46"/>
      <c r="H1537" s="43"/>
    </row>
    <row r="1538" spans="1:8" ht="13.5" thickBot="1">
      <c r="A1538" s="11"/>
      <c r="B1538" s="17">
        <v>92116</v>
      </c>
      <c r="C1538" s="19"/>
      <c r="D1538" s="83" t="s">
        <v>165</v>
      </c>
      <c r="E1538" s="148">
        <f>E1539+E1541</f>
        <v>36000</v>
      </c>
      <c r="F1538" s="196">
        <f>F1539+F1541</f>
        <v>0</v>
      </c>
      <c r="G1538" s="465">
        <f>F1538+E1538</f>
        <v>36000</v>
      </c>
      <c r="H1538" s="43"/>
    </row>
    <row r="1539" spans="1:8" ht="12.75">
      <c r="A1539" s="11"/>
      <c r="B1539" s="10"/>
      <c r="C1539" s="12">
        <v>2310</v>
      </c>
      <c r="D1539" s="55" t="s">
        <v>231</v>
      </c>
      <c r="E1539" s="56">
        <v>35000</v>
      </c>
      <c r="F1539" s="72"/>
      <c r="G1539" s="46">
        <f>F1539+E1539</f>
        <v>35000</v>
      </c>
      <c r="H1539" s="43"/>
    </row>
    <row r="1540" spans="1:8" ht="12.75">
      <c r="A1540" s="11"/>
      <c r="B1540" s="10"/>
      <c r="C1540" s="12"/>
      <c r="D1540" s="55" t="s">
        <v>233</v>
      </c>
      <c r="E1540" s="56"/>
      <c r="F1540" s="72"/>
      <c r="G1540" s="46"/>
      <c r="H1540" s="43"/>
    </row>
    <row r="1541" spans="1:8" ht="12.75">
      <c r="A1541" s="11"/>
      <c r="B1541" s="10"/>
      <c r="C1541" s="425">
        <v>2330</v>
      </c>
      <c r="D1541" s="171" t="s">
        <v>424</v>
      </c>
      <c r="E1541" s="56">
        <v>1000</v>
      </c>
      <c r="F1541" s="72"/>
      <c r="G1541" s="46">
        <f>F1541+E1541</f>
        <v>1000</v>
      </c>
      <c r="H1541" s="43"/>
    </row>
    <row r="1542" spans="1:8" ht="12.75">
      <c r="A1542" s="11"/>
      <c r="B1542" s="10"/>
      <c r="C1542" s="425"/>
      <c r="D1542" s="171" t="s">
        <v>425</v>
      </c>
      <c r="E1542" s="56"/>
      <c r="F1542" s="72"/>
      <c r="G1542" s="46"/>
      <c r="H1542" s="43"/>
    </row>
    <row r="1543" spans="1:8" ht="12.75">
      <c r="A1543" s="11"/>
      <c r="B1543" s="10"/>
      <c r="C1543" s="12"/>
      <c r="D1543" s="55"/>
      <c r="E1543" s="56"/>
      <c r="G1543" s="46"/>
      <c r="H1543" s="43"/>
    </row>
    <row r="1544" spans="1:8" ht="13.5" thickBot="1">
      <c r="A1544" s="11"/>
      <c r="B1544" s="17">
        <v>92195</v>
      </c>
      <c r="C1544" s="19"/>
      <c r="D1544" s="83" t="s">
        <v>54</v>
      </c>
      <c r="E1544" s="148">
        <f>SUM(E1545:E1549)</f>
        <v>41075</v>
      </c>
      <c r="F1544" s="148">
        <f>SUM(F1545:F1549)</f>
        <v>0</v>
      </c>
      <c r="G1544" s="472">
        <f>SUM(G1545:G1549)</f>
        <v>41075</v>
      </c>
      <c r="H1544" s="43"/>
    </row>
    <row r="1545" spans="1:8" ht="12.75">
      <c r="A1545" s="11"/>
      <c r="B1545" s="10"/>
      <c r="C1545" s="10">
        <v>4110</v>
      </c>
      <c r="D1545" s="9" t="s">
        <v>31</v>
      </c>
      <c r="E1545" s="56">
        <v>162</v>
      </c>
      <c r="F1545" s="385"/>
      <c r="G1545" s="46">
        <f>E1545+F1545</f>
        <v>162</v>
      </c>
      <c r="H1545" s="43"/>
    </row>
    <row r="1546" spans="1:8" ht="12.75">
      <c r="A1546" s="11"/>
      <c r="B1546" s="10"/>
      <c r="C1546" s="10">
        <v>4120</v>
      </c>
      <c r="D1546" s="9" t="s">
        <v>32</v>
      </c>
      <c r="E1546" s="56">
        <v>27</v>
      </c>
      <c r="F1546" s="144"/>
      <c r="G1546" s="46">
        <f>E1546+F1546</f>
        <v>27</v>
      </c>
      <c r="H1546" s="43"/>
    </row>
    <row r="1547" spans="1:8" ht="12.75">
      <c r="A1547" s="11"/>
      <c r="B1547" s="10"/>
      <c r="C1547" s="12">
        <v>4170</v>
      </c>
      <c r="D1547" s="55" t="s">
        <v>229</v>
      </c>
      <c r="E1547" s="56">
        <v>7275</v>
      </c>
      <c r="F1547" s="72"/>
      <c r="G1547" s="46">
        <f>E1547+F1547</f>
        <v>7275</v>
      </c>
      <c r="H1547" s="43"/>
    </row>
    <row r="1548" spans="1:8" ht="12.75">
      <c r="A1548" s="11"/>
      <c r="B1548" s="10"/>
      <c r="C1548" s="10">
        <v>4210</v>
      </c>
      <c r="D1548" s="9" t="s">
        <v>33</v>
      </c>
      <c r="E1548" s="56">
        <v>11488</v>
      </c>
      <c r="F1548" s="72"/>
      <c r="G1548" s="46">
        <f>E1548+F1548</f>
        <v>11488</v>
      </c>
      <c r="H1548" s="43"/>
    </row>
    <row r="1549" spans="1:8" ht="12.75">
      <c r="A1549" s="11"/>
      <c r="B1549" s="10"/>
      <c r="C1549" s="10">
        <v>4300</v>
      </c>
      <c r="D1549" s="9" t="s">
        <v>37</v>
      </c>
      <c r="E1549" s="56">
        <v>22123</v>
      </c>
      <c r="F1549" s="72"/>
      <c r="G1549" s="46">
        <f>E1549+F1549</f>
        <v>22123</v>
      </c>
      <c r="H1549" s="43"/>
    </row>
    <row r="1550" spans="1:8" ht="12.75">
      <c r="A1550" s="11"/>
      <c r="B1550" s="10"/>
      <c r="C1550" s="12"/>
      <c r="D1550" s="55"/>
      <c r="E1550" s="56"/>
      <c r="G1550" s="46"/>
      <c r="H1550" s="43"/>
    </row>
    <row r="1551" spans="1:8" ht="12.75">
      <c r="A1551" s="11"/>
      <c r="B1551" s="10"/>
      <c r="C1551" s="12"/>
      <c r="D1551" s="55"/>
      <c r="E1551" s="56"/>
      <c r="G1551" s="46"/>
      <c r="H1551" s="43"/>
    </row>
    <row r="1552" spans="1:8" ht="13.5" thickBot="1">
      <c r="A1552" s="39">
        <v>926</v>
      </c>
      <c r="B1552" s="27"/>
      <c r="C1552" s="92"/>
      <c r="D1552" s="100" t="s">
        <v>166</v>
      </c>
      <c r="E1552" s="160">
        <f>E1556+E1553</f>
        <v>100000</v>
      </c>
      <c r="F1552" s="160">
        <f>F1556+F1553</f>
        <v>1256600</v>
      </c>
      <c r="G1552" s="160">
        <f>G1556+G1553</f>
        <v>1356600</v>
      </c>
      <c r="H1552" s="43"/>
    </row>
    <row r="1553" spans="1:8" ht="12.75">
      <c r="A1553" s="94"/>
      <c r="B1553" s="390">
        <v>92601</v>
      </c>
      <c r="C1553" s="431"/>
      <c r="D1553" s="436" t="s">
        <v>457</v>
      </c>
      <c r="E1553" s="325">
        <f>E1554</f>
        <v>0</v>
      </c>
      <c r="F1553" s="325">
        <f>F1554</f>
        <v>1256600</v>
      </c>
      <c r="G1553" s="325">
        <f>G1554</f>
        <v>1256600</v>
      </c>
      <c r="H1553" s="43"/>
    </row>
    <row r="1554" spans="1:8" ht="12.75">
      <c r="A1554" s="94"/>
      <c r="B1554" s="388"/>
      <c r="C1554" s="412">
        <v>6050</v>
      </c>
      <c r="D1554" s="55" t="s">
        <v>43</v>
      </c>
      <c r="E1554" s="323">
        <v>0</v>
      </c>
      <c r="F1554" s="479">
        <v>1256600</v>
      </c>
      <c r="G1554" s="322">
        <f>E1554+F1554</f>
        <v>1256600</v>
      </c>
      <c r="H1554" s="43"/>
    </row>
    <row r="1555" spans="1:8" ht="12.75">
      <c r="A1555" s="94"/>
      <c r="B1555" s="388"/>
      <c r="C1555" s="412"/>
      <c r="D1555" s="413"/>
      <c r="E1555" s="323"/>
      <c r="F1555" s="479"/>
      <c r="G1555" s="322"/>
      <c r="H1555" s="43"/>
    </row>
    <row r="1556" spans="1:8" ht="13.5" thickBot="1">
      <c r="A1556" s="11"/>
      <c r="B1556" s="17">
        <v>92605</v>
      </c>
      <c r="C1556" s="19"/>
      <c r="D1556" s="83" t="s">
        <v>167</v>
      </c>
      <c r="E1556" s="148">
        <f>SUM(E1557:E1561)</f>
        <v>100000</v>
      </c>
      <c r="F1556" s="196">
        <f>SUM(F1557:F1561)</f>
        <v>0</v>
      </c>
      <c r="G1556" s="465">
        <f>F1556+E1556</f>
        <v>100000</v>
      </c>
      <c r="H1556" s="43"/>
    </row>
    <row r="1557" spans="1:8" ht="12.75">
      <c r="A1557" s="11"/>
      <c r="B1557" s="10"/>
      <c r="C1557" s="88" t="s">
        <v>215</v>
      </c>
      <c r="D1557" s="55" t="s">
        <v>216</v>
      </c>
      <c r="E1557" s="56">
        <v>70000</v>
      </c>
      <c r="F1557" s="72"/>
      <c r="G1557" s="46">
        <f>F1557+E1557</f>
        <v>70000</v>
      </c>
      <c r="H1557" s="43"/>
    </row>
    <row r="1558" spans="1:8" ht="12.75">
      <c r="A1558" s="11"/>
      <c r="B1558" s="10"/>
      <c r="C1558" s="88"/>
      <c r="D1558" s="55" t="s">
        <v>218</v>
      </c>
      <c r="E1558" s="56"/>
      <c r="F1558" s="72"/>
      <c r="G1558" s="46"/>
      <c r="H1558" s="43"/>
    </row>
    <row r="1559" spans="1:8" ht="12.75">
      <c r="A1559" s="11"/>
      <c r="B1559" s="10"/>
      <c r="C1559" s="10">
        <v>3020</v>
      </c>
      <c r="D1559" s="9" t="s">
        <v>28</v>
      </c>
      <c r="E1559" s="56">
        <v>10000</v>
      </c>
      <c r="F1559" s="72"/>
      <c r="G1559" s="46">
        <f>F1559+E1559</f>
        <v>10000</v>
      </c>
      <c r="H1559" s="43"/>
    </row>
    <row r="1560" spans="1:8" ht="12.75">
      <c r="A1560" s="11"/>
      <c r="B1560" s="10"/>
      <c r="C1560" s="10">
        <v>4210</v>
      </c>
      <c r="D1560" s="9" t="s">
        <v>33</v>
      </c>
      <c r="E1560" s="56">
        <v>5000</v>
      </c>
      <c r="F1560" s="72"/>
      <c r="G1560" s="46">
        <f>F1560+E1560</f>
        <v>5000</v>
      </c>
      <c r="H1560" s="43"/>
    </row>
    <row r="1561" spans="1:7" ht="12.75">
      <c r="A1561" s="11"/>
      <c r="B1561" s="10"/>
      <c r="C1561" s="10">
        <v>4300</v>
      </c>
      <c r="D1561" s="9" t="s">
        <v>37</v>
      </c>
      <c r="E1561" s="56">
        <v>15000</v>
      </c>
      <c r="F1561" s="72"/>
      <c r="G1561" s="46">
        <f>F1561+E1561</f>
        <v>15000</v>
      </c>
    </row>
    <row r="1562" spans="1:7" ht="13.5" thickBot="1">
      <c r="A1562" s="84"/>
      <c r="B1562" s="83"/>
      <c r="C1562" s="83"/>
      <c r="D1562" s="83"/>
      <c r="E1562" s="148"/>
      <c r="F1562" s="197"/>
      <c r="G1562" s="35"/>
    </row>
    <row r="1563" spans="1:4" ht="12.75">
      <c r="A1563" s="49"/>
      <c r="B1563" s="49"/>
      <c r="C1563" s="49"/>
      <c r="D1563" s="49"/>
    </row>
    <row r="1564" spans="5:7" ht="12.75">
      <c r="E1564" s="242"/>
      <c r="F1564" s="480" t="s">
        <v>168</v>
      </c>
      <c r="G1564" s="480"/>
    </row>
    <row r="1565" spans="1:7" ht="14.25" customHeight="1">
      <c r="A1565" s="482" t="s">
        <v>169</v>
      </c>
      <c r="B1565" s="482"/>
      <c r="C1565" s="482"/>
      <c r="D1565" s="482"/>
      <c r="E1565" s="482"/>
      <c r="F1565" s="482"/>
      <c r="G1565" s="482"/>
    </row>
    <row r="1566" spans="1:7" ht="14.25" customHeight="1" hidden="1">
      <c r="A1566" s="486" t="s">
        <v>5</v>
      </c>
      <c r="B1566" s="486"/>
      <c r="C1566" s="486"/>
      <c r="D1566" s="486"/>
      <c r="E1566" s="486"/>
      <c r="F1566" s="486"/>
      <c r="G1566" s="486"/>
    </row>
    <row r="1567" spans="1:7" ht="14.25" customHeight="1" hidden="1">
      <c r="A1567" s="486" t="s">
        <v>6</v>
      </c>
      <c r="B1567" s="486"/>
      <c r="C1567" s="486"/>
      <c r="D1567" s="486"/>
      <c r="E1567" s="486"/>
      <c r="F1567" s="486"/>
      <c r="G1567" s="486"/>
    </row>
    <row r="1568" spans="1:7" ht="13.5" thickBot="1">
      <c r="A1568" s="481" t="s">
        <v>170</v>
      </c>
      <c r="B1568" s="481"/>
      <c r="C1568" s="481"/>
      <c r="D1568" s="481"/>
      <c r="E1568" s="481"/>
      <c r="F1568" s="481"/>
      <c r="G1568" s="481"/>
    </row>
    <row r="1569" spans="1:7" ht="12.75">
      <c r="A1569" s="54"/>
      <c r="B1569" s="9"/>
      <c r="C1569" s="9"/>
      <c r="D1569" s="9"/>
      <c r="E1569" s="289" t="s">
        <v>8</v>
      </c>
      <c r="F1569" s="286"/>
      <c r="G1569" s="7" t="s">
        <v>8</v>
      </c>
    </row>
    <row r="1570" spans="1:7" ht="12.75">
      <c r="A1570" s="8" t="s">
        <v>9</v>
      </c>
      <c r="B1570" s="9" t="s">
        <v>10</v>
      </c>
      <c r="C1570" s="10" t="s">
        <v>11</v>
      </c>
      <c r="D1570" s="10" t="s">
        <v>12</v>
      </c>
      <c r="E1570" s="290" t="s">
        <v>373</v>
      </c>
      <c r="F1570" s="287" t="s">
        <v>13</v>
      </c>
      <c r="G1570" s="14" t="s">
        <v>373</v>
      </c>
    </row>
    <row r="1571" spans="1:7" ht="13.5" thickBot="1">
      <c r="A1571" s="15"/>
      <c r="B1571" s="16"/>
      <c r="C1571" s="17"/>
      <c r="D1571" s="17"/>
      <c r="E1571" s="291"/>
      <c r="F1571" s="288"/>
      <c r="G1571" s="20" t="s">
        <v>14</v>
      </c>
    </row>
    <row r="1572" spans="1:7" ht="13.5" thickBot="1">
      <c r="A1572" s="15">
        <v>1</v>
      </c>
      <c r="B1572" s="17">
        <v>2</v>
      </c>
      <c r="C1572" s="17">
        <v>3</v>
      </c>
      <c r="D1572" s="17">
        <v>4</v>
      </c>
      <c r="E1572" s="110">
        <v>5</v>
      </c>
      <c r="F1572" s="85">
        <v>6</v>
      </c>
      <c r="G1572" s="85">
        <v>7</v>
      </c>
    </row>
    <row r="1573" spans="1:7" ht="12.75">
      <c r="A1573" s="11"/>
      <c r="B1573" s="12"/>
      <c r="C1573" s="12"/>
      <c r="D1573" s="99"/>
      <c r="E1573" s="234"/>
      <c r="G1573" s="59"/>
    </row>
    <row r="1574" spans="1:7" ht="13.5" thickBot="1">
      <c r="A1574" s="11"/>
      <c r="B1574" s="12"/>
      <c r="C1574" s="12"/>
      <c r="D1574" s="92" t="s">
        <v>59</v>
      </c>
      <c r="E1574" s="160">
        <f>E1576</f>
        <v>1403642</v>
      </c>
      <c r="F1574" s="194">
        <f>F1576</f>
        <v>0</v>
      </c>
      <c r="G1574" s="42">
        <f aca="true" t="shared" si="40" ref="G1574:G1586">F1574+E1574</f>
        <v>1403642</v>
      </c>
    </row>
    <row r="1575" spans="1:7" ht="12.75">
      <c r="A1575" s="11"/>
      <c r="B1575" s="12"/>
      <c r="C1575" s="12"/>
      <c r="D1575" s="55" t="s">
        <v>16</v>
      </c>
      <c r="E1575" s="56"/>
      <c r="F1575" s="72"/>
      <c r="G1575" s="46"/>
    </row>
    <row r="1576" spans="1:7" ht="13.5" thickBot="1">
      <c r="A1576" s="39">
        <v>700</v>
      </c>
      <c r="B1576" s="92"/>
      <c r="C1576" s="92"/>
      <c r="D1576" s="100" t="s">
        <v>20</v>
      </c>
      <c r="E1576" s="160">
        <f>E1577</f>
        <v>1403642</v>
      </c>
      <c r="F1576" s="194">
        <f>F1577</f>
        <v>0</v>
      </c>
      <c r="G1576" s="42">
        <f t="shared" si="40"/>
        <v>1403642</v>
      </c>
    </row>
    <row r="1577" spans="1:7" ht="13.5" thickBot="1">
      <c r="A1577" s="11"/>
      <c r="B1577" s="19">
        <v>70005</v>
      </c>
      <c r="C1577" s="19"/>
      <c r="D1577" s="83" t="s">
        <v>21</v>
      </c>
      <c r="E1577" s="154">
        <f>SUM(E1578:E1589)</f>
        <v>1403642</v>
      </c>
      <c r="F1577" s="196">
        <f>SUM(F1579:F1589)</f>
        <v>0</v>
      </c>
      <c r="G1577" s="45">
        <f t="shared" si="40"/>
        <v>1403642</v>
      </c>
    </row>
    <row r="1578" spans="1:7" ht="12.75">
      <c r="A1578" s="11"/>
      <c r="B1578" s="12"/>
      <c r="C1578" s="88" t="s">
        <v>199</v>
      </c>
      <c r="D1578" s="55" t="s">
        <v>123</v>
      </c>
      <c r="E1578" s="56"/>
      <c r="F1578" s="72"/>
      <c r="G1578" s="46"/>
    </row>
    <row r="1579" spans="1:7" ht="12.75">
      <c r="A1579" s="11"/>
      <c r="B1579" s="12"/>
      <c r="C1579" s="88"/>
      <c r="D1579" s="55" t="s">
        <v>124</v>
      </c>
      <c r="E1579" s="56">
        <f>E1087</f>
        <v>7000</v>
      </c>
      <c r="F1579" s="56">
        <f>F1087</f>
        <v>0</v>
      </c>
      <c r="G1579" s="46">
        <f t="shared" si="40"/>
        <v>7000</v>
      </c>
    </row>
    <row r="1580" spans="1:7" ht="12.75">
      <c r="A1580" s="11"/>
      <c r="B1580" s="12"/>
      <c r="C1580" s="88" t="s">
        <v>197</v>
      </c>
      <c r="D1580" s="55" t="s">
        <v>95</v>
      </c>
      <c r="E1580" s="56">
        <f aca="true" t="shared" si="41" ref="E1580:E1586">E1088</f>
        <v>1000</v>
      </c>
      <c r="F1580" s="56">
        <f>F1088</f>
        <v>0</v>
      </c>
      <c r="G1580" s="46">
        <f t="shared" si="40"/>
        <v>1000</v>
      </c>
    </row>
    <row r="1581" spans="1:7" ht="12.75">
      <c r="A1581" s="11"/>
      <c r="B1581" s="12"/>
      <c r="C1581" s="88" t="s">
        <v>191</v>
      </c>
      <c r="D1581" s="9" t="s">
        <v>22</v>
      </c>
      <c r="E1581" s="56">
        <f t="shared" si="41"/>
        <v>33000</v>
      </c>
      <c r="F1581" s="56"/>
      <c r="G1581" s="46">
        <f t="shared" si="40"/>
        <v>33000</v>
      </c>
    </row>
    <row r="1582" spans="1:7" ht="12.75">
      <c r="A1582" s="11"/>
      <c r="B1582" s="12"/>
      <c r="C1582" s="12"/>
      <c r="D1582" s="9" t="s">
        <v>23</v>
      </c>
      <c r="E1582" s="56"/>
      <c r="F1582" s="56"/>
      <c r="G1582" s="46"/>
    </row>
    <row r="1583" spans="1:7" ht="12.75">
      <c r="A1583" s="11"/>
      <c r="B1583" s="12"/>
      <c r="C1583" s="88" t="s">
        <v>357</v>
      </c>
      <c r="D1583" s="55" t="s">
        <v>358</v>
      </c>
      <c r="E1583" s="56">
        <f t="shared" si="41"/>
        <v>0</v>
      </c>
      <c r="F1583" s="56">
        <f>F1091</f>
        <v>0</v>
      </c>
      <c r="G1583" s="46">
        <f t="shared" si="40"/>
        <v>0</v>
      </c>
    </row>
    <row r="1584" spans="1:7" ht="12.75">
      <c r="A1584" s="11"/>
      <c r="B1584" s="12"/>
      <c r="C1584" s="88" t="s">
        <v>200</v>
      </c>
      <c r="D1584" s="55" t="s">
        <v>125</v>
      </c>
      <c r="E1584" s="56">
        <f t="shared" si="41"/>
        <v>1267300</v>
      </c>
      <c r="F1584" s="56"/>
      <c r="G1584" s="46">
        <f t="shared" si="40"/>
        <v>1267300</v>
      </c>
    </row>
    <row r="1585" spans="1:7" ht="12.75">
      <c r="A1585" s="11"/>
      <c r="B1585" s="12"/>
      <c r="C1585" s="12"/>
      <c r="D1585" s="55" t="s">
        <v>126</v>
      </c>
      <c r="E1585" s="56"/>
      <c r="F1585" s="56"/>
      <c r="G1585" s="46"/>
    </row>
    <row r="1586" spans="1:7" ht="12.75">
      <c r="A1586" s="11"/>
      <c r="B1586" s="12"/>
      <c r="C1586" s="88" t="s">
        <v>203</v>
      </c>
      <c r="D1586" s="55" t="s">
        <v>254</v>
      </c>
      <c r="E1586" s="56">
        <f t="shared" si="41"/>
        <v>0</v>
      </c>
      <c r="F1586" s="56">
        <f>F1094</f>
        <v>0</v>
      </c>
      <c r="G1586" s="46">
        <f t="shared" si="40"/>
        <v>0</v>
      </c>
    </row>
    <row r="1587" spans="1:7" ht="12.75">
      <c r="A1587" s="11"/>
      <c r="B1587" s="12"/>
      <c r="C1587" s="88" t="s">
        <v>201</v>
      </c>
      <c r="D1587" s="55" t="s">
        <v>260</v>
      </c>
      <c r="E1587" s="56"/>
      <c r="F1587" s="56"/>
      <c r="G1587" s="46"/>
    </row>
    <row r="1588" spans="1:7" ht="12.75">
      <c r="A1588" s="11"/>
      <c r="B1588" s="12"/>
      <c r="C1588" s="88"/>
      <c r="D1588" s="55" t="s">
        <v>261</v>
      </c>
      <c r="E1588" s="56">
        <f>E1099</f>
        <v>94000</v>
      </c>
      <c r="F1588" s="56">
        <f>F1099</f>
        <v>0</v>
      </c>
      <c r="G1588" s="46">
        <f>F1588+E1588</f>
        <v>94000</v>
      </c>
    </row>
    <row r="1589" spans="1:7" ht="12.75">
      <c r="A1589" s="11"/>
      <c r="B1589" s="12"/>
      <c r="C1589" s="88" t="s">
        <v>258</v>
      </c>
      <c r="D1589" s="55" t="s">
        <v>259</v>
      </c>
      <c r="E1589" s="56">
        <f>E1100</f>
        <v>1342</v>
      </c>
      <c r="F1589" s="56">
        <f>F1100</f>
        <v>0</v>
      </c>
      <c r="G1589" s="46">
        <f>F1589+E1589</f>
        <v>1342</v>
      </c>
    </row>
    <row r="1590" spans="1:7" ht="12.75">
      <c r="A1590" s="23"/>
      <c r="B1590" s="24"/>
      <c r="C1590" s="24"/>
      <c r="D1590" s="24"/>
      <c r="E1590" s="56"/>
      <c r="G1590" s="46"/>
    </row>
    <row r="1591" spans="1:7" ht="13.5" thickBot="1">
      <c r="A1591" s="23"/>
      <c r="B1591" s="24"/>
      <c r="C1591" s="24"/>
      <c r="D1591" s="92" t="s">
        <v>146</v>
      </c>
      <c r="E1591" s="160">
        <f>E1593+E1597+E1610</f>
        <v>162801</v>
      </c>
      <c r="F1591" s="194">
        <f>F1597</f>
        <v>-115</v>
      </c>
      <c r="G1591" s="42">
        <f>F1591+E1591</f>
        <v>162686</v>
      </c>
    </row>
    <row r="1592" spans="1:7" ht="12.75">
      <c r="A1592" s="23"/>
      <c r="B1592" s="24"/>
      <c r="C1592" s="24"/>
      <c r="D1592" s="55" t="s">
        <v>16</v>
      </c>
      <c r="E1592" s="56"/>
      <c r="G1592" s="46"/>
    </row>
    <row r="1593" spans="1:7" ht="13.5" thickBot="1">
      <c r="A1593" s="91" t="s">
        <v>108</v>
      </c>
      <c r="B1593" s="92"/>
      <c r="C1593" s="92"/>
      <c r="D1593" s="93" t="s">
        <v>109</v>
      </c>
      <c r="E1593" s="192">
        <f>E1594</f>
        <v>13000</v>
      </c>
      <c r="F1593" s="208">
        <f>F1594</f>
        <v>0</v>
      </c>
      <c r="G1593" s="42">
        <f>F1593+E1593</f>
        <v>13000</v>
      </c>
    </row>
    <row r="1594" spans="1:7" ht="13.5" thickBot="1">
      <c r="A1594" s="94"/>
      <c r="B1594" s="111" t="s">
        <v>110</v>
      </c>
      <c r="C1594" s="66"/>
      <c r="D1594" s="95" t="s">
        <v>111</v>
      </c>
      <c r="E1594" s="150">
        <f>E1595</f>
        <v>13000</v>
      </c>
      <c r="F1594" s="149">
        <f>F1595</f>
        <v>0</v>
      </c>
      <c r="G1594" s="45">
        <f>F1594+E1594</f>
        <v>13000</v>
      </c>
    </row>
    <row r="1595" spans="1:7" ht="12.75">
      <c r="A1595" s="94"/>
      <c r="B1595" s="12"/>
      <c r="C1595" s="88" t="s">
        <v>147</v>
      </c>
      <c r="D1595" s="55" t="s">
        <v>37</v>
      </c>
      <c r="E1595" s="56">
        <f>E1293</f>
        <v>13000</v>
      </c>
      <c r="F1595" s="56">
        <f>F1293</f>
        <v>0</v>
      </c>
      <c r="G1595" s="46">
        <f>F1595+E1595</f>
        <v>13000</v>
      </c>
    </row>
    <row r="1596" spans="1:7" ht="12.75">
      <c r="A1596" s="23"/>
      <c r="B1596" s="24"/>
      <c r="C1596" s="24"/>
      <c r="D1596" s="24"/>
      <c r="E1596" s="56"/>
      <c r="F1596" s="72"/>
      <c r="G1596" s="46"/>
    </row>
    <row r="1597" spans="1:7" ht="13.5" thickBot="1">
      <c r="A1597" s="39">
        <v>700</v>
      </c>
      <c r="B1597" s="92"/>
      <c r="C1597" s="92"/>
      <c r="D1597" s="100" t="s">
        <v>20</v>
      </c>
      <c r="E1597" s="192">
        <f>E1598</f>
        <v>95801</v>
      </c>
      <c r="F1597" s="208">
        <f>F1598</f>
        <v>-115</v>
      </c>
      <c r="G1597" s="42">
        <f aca="true" t="shared" si="42" ref="G1597:G1606">F1597+E1597</f>
        <v>95686</v>
      </c>
    </row>
    <row r="1598" spans="1:7" ht="13.5" thickBot="1">
      <c r="A1598" s="11"/>
      <c r="B1598" s="19">
        <v>70005</v>
      </c>
      <c r="C1598" s="19"/>
      <c r="D1598" s="83" t="s">
        <v>21</v>
      </c>
      <c r="E1598" s="150">
        <f>SUM(E1599:E1608)</f>
        <v>95801</v>
      </c>
      <c r="F1598" s="150">
        <f>SUM(F1599:F1608)</f>
        <v>-115</v>
      </c>
      <c r="G1598" s="45">
        <f t="shared" si="42"/>
        <v>95686</v>
      </c>
    </row>
    <row r="1599" spans="1:7" ht="12.75">
      <c r="A1599" s="11"/>
      <c r="B1599" s="12"/>
      <c r="C1599" s="12">
        <v>4110</v>
      </c>
      <c r="D1599" s="9" t="s">
        <v>31</v>
      </c>
      <c r="E1599" s="56">
        <f>E1333</f>
        <v>4543</v>
      </c>
      <c r="F1599" s="56">
        <f>F1333</f>
        <v>0</v>
      </c>
      <c r="G1599" s="56">
        <f>G1333</f>
        <v>4543</v>
      </c>
    </row>
    <row r="1600" spans="1:7" ht="12.75">
      <c r="A1600" s="11"/>
      <c r="B1600" s="12"/>
      <c r="C1600" s="12">
        <v>4120</v>
      </c>
      <c r="D1600" s="9" t="s">
        <v>32</v>
      </c>
      <c r="E1600" s="56">
        <f>E1334</f>
        <v>728</v>
      </c>
      <c r="F1600" s="56">
        <f>F1334</f>
        <v>0</v>
      </c>
      <c r="G1600" s="56">
        <f>G1334</f>
        <v>728</v>
      </c>
    </row>
    <row r="1601" spans="1:7" ht="12.75">
      <c r="A1601" s="11"/>
      <c r="B1601" s="12"/>
      <c r="C1601" s="12">
        <v>4170</v>
      </c>
      <c r="D1601" s="55" t="s">
        <v>314</v>
      </c>
      <c r="E1601" s="56">
        <f>E1335</f>
        <v>29729</v>
      </c>
      <c r="F1601" s="56">
        <f>F1335</f>
        <v>0</v>
      </c>
      <c r="G1601" s="46">
        <f>F1601+E1601</f>
        <v>29729</v>
      </c>
    </row>
    <row r="1602" spans="1:7" ht="12.75">
      <c r="A1602" s="11"/>
      <c r="B1602" s="12"/>
      <c r="C1602" s="12">
        <v>4260</v>
      </c>
      <c r="D1602" s="55" t="s">
        <v>34</v>
      </c>
      <c r="E1602" s="56">
        <f aca="true" t="shared" si="43" ref="E1602:F1605">E1337</f>
        <v>12000</v>
      </c>
      <c r="F1602" s="56">
        <f t="shared" si="43"/>
        <v>0</v>
      </c>
      <c r="G1602" s="46">
        <f>F1602+E1602</f>
        <v>12000</v>
      </c>
    </row>
    <row r="1603" spans="1:7" ht="12.75">
      <c r="A1603" s="11"/>
      <c r="B1603" s="12"/>
      <c r="C1603" s="12">
        <v>4270</v>
      </c>
      <c r="D1603" s="55" t="s">
        <v>35</v>
      </c>
      <c r="E1603" s="56">
        <f t="shared" si="43"/>
        <v>8666</v>
      </c>
      <c r="F1603" s="56">
        <f t="shared" si="43"/>
        <v>0</v>
      </c>
      <c r="G1603" s="46">
        <f>F1603+E1603</f>
        <v>8666</v>
      </c>
    </row>
    <row r="1604" spans="1:7" ht="12.75">
      <c r="A1604" s="11"/>
      <c r="B1604" s="12"/>
      <c r="C1604" s="88" t="s">
        <v>147</v>
      </c>
      <c r="D1604" s="55" t="s">
        <v>37</v>
      </c>
      <c r="E1604" s="56">
        <f t="shared" si="43"/>
        <v>28904</v>
      </c>
      <c r="F1604" s="56">
        <f t="shared" si="43"/>
        <v>487</v>
      </c>
      <c r="G1604" s="46">
        <f t="shared" si="42"/>
        <v>29391</v>
      </c>
    </row>
    <row r="1605" spans="1:7" ht="12.75">
      <c r="A1605" s="11"/>
      <c r="B1605" s="12"/>
      <c r="C1605" s="88" t="s">
        <v>319</v>
      </c>
      <c r="D1605" s="55" t="s">
        <v>39</v>
      </c>
      <c r="E1605" s="56">
        <f>E1340</f>
        <v>340</v>
      </c>
      <c r="F1605" s="56">
        <f t="shared" si="43"/>
        <v>0</v>
      </c>
      <c r="G1605" s="46">
        <f t="shared" si="42"/>
        <v>340</v>
      </c>
    </row>
    <row r="1606" spans="1:7" ht="12.75">
      <c r="A1606" s="11"/>
      <c r="B1606" s="12"/>
      <c r="C1606" s="88" t="s">
        <v>154</v>
      </c>
      <c r="D1606" s="55" t="s">
        <v>41</v>
      </c>
      <c r="E1606" s="56">
        <f>E1341</f>
        <v>6668</v>
      </c>
      <c r="F1606" s="56">
        <f>F1341</f>
        <v>0</v>
      </c>
      <c r="G1606" s="46">
        <f t="shared" si="42"/>
        <v>6668</v>
      </c>
    </row>
    <row r="1607" spans="1:7" ht="12.75">
      <c r="A1607" s="11"/>
      <c r="B1607" s="12"/>
      <c r="C1607" s="88" t="s">
        <v>306</v>
      </c>
      <c r="D1607" s="55" t="s">
        <v>302</v>
      </c>
      <c r="E1607" s="56">
        <f>E1342</f>
        <v>1564</v>
      </c>
      <c r="F1607" s="56">
        <f>F1342</f>
        <v>-602</v>
      </c>
      <c r="G1607" s="56">
        <f>G1342</f>
        <v>962</v>
      </c>
    </row>
    <row r="1608" spans="1:7" ht="12.75">
      <c r="A1608" s="11"/>
      <c r="B1608" s="12"/>
      <c r="C1608" s="88" t="s">
        <v>390</v>
      </c>
      <c r="D1608" s="55" t="s">
        <v>225</v>
      </c>
      <c r="E1608" s="56">
        <f>E1343</f>
        <v>2659</v>
      </c>
      <c r="F1608" s="56">
        <f>F1343</f>
        <v>0</v>
      </c>
      <c r="G1608" s="56">
        <f>G1343</f>
        <v>2659</v>
      </c>
    </row>
    <row r="1609" spans="1:7" ht="12.75">
      <c r="A1609" s="11"/>
      <c r="B1609" s="12"/>
      <c r="C1609" s="12"/>
      <c r="D1609" s="55"/>
      <c r="E1609" s="56"/>
      <c r="F1609" s="72"/>
      <c r="G1609" s="46"/>
    </row>
    <row r="1610" spans="1:7" ht="13.5" thickBot="1">
      <c r="A1610" s="39">
        <v>710</v>
      </c>
      <c r="B1610" s="92"/>
      <c r="C1610" s="105"/>
      <c r="D1610" s="100" t="s">
        <v>127</v>
      </c>
      <c r="E1610" s="192">
        <f>E1611+E1615</f>
        <v>54000</v>
      </c>
      <c r="F1610" s="212"/>
      <c r="G1610" s="42">
        <f>F1610+E1610</f>
        <v>54000</v>
      </c>
    </row>
    <row r="1611" spans="1:7" ht="13.5" thickBot="1">
      <c r="A1611" s="11"/>
      <c r="B1611" s="19">
        <v>71013</v>
      </c>
      <c r="C1611" s="87"/>
      <c r="D1611" s="83" t="s">
        <v>128</v>
      </c>
      <c r="E1611" s="150">
        <f>SUM(E1612:E1613)</f>
        <v>40000</v>
      </c>
      <c r="F1611" s="150">
        <f>SUM(F1612:F1613)</f>
        <v>0</v>
      </c>
      <c r="G1611" s="45">
        <f>F1611+E1611</f>
        <v>40000</v>
      </c>
    </row>
    <row r="1612" spans="1:7" ht="12.75">
      <c r="A1612" s="11"/>
      <c r="B1612" s="12"/>
      <c r="C1612" s="88" t="s">
        <v>147</v>
      </c>
      <c r="D1612" s="55" t="s">
        <v>37</v>
      </c>
      <c r="E1612" s="56">
        <f>E1347</f>
        <v>39000</v>
      </c>
      <c r="F1612" s="56">
        <f>F1347</f>
        <v>0</v>
      </c>
      <c r="G1612" s="46">
        <f>F1612+E1612</f>
        <v>39000</v>
      </c>
    </row>
    <row r="1613" spans="1:7" ht="12.75">
      <c r="A1613" s="11"/>
      <c r="B1613" s="12"/>
      <c r="C1613" s="88" t="s">
        <v>306</v>
      </c>
      <c r="D1613" s="55" t="s">
        <v>302</v>
      </c>
      <c r="E1613" s="56">
        <f>E1348</f>
        <v>1000</v>
      </c>
      <c r="F1613" s="56">
        <f>F1348</f>
        <v>0</v>
      </c>
      <c r="G1613" s="30">
        <f>G1348</f>
        <v>1000</v>
      </c>
    </row>
    <row r="1614" spans="1:7" ht="12.75">
      <c r="A1614" s="11"/>
      <c r="B1614" s="12"/>
      <c r="C1614" s="88"/>
      <c r="D1614" s="55"/>
      <c r="E1614" s="56"/>
      <c r="G1614" s="46"/>
    </row>
    <row r="1615" spans="1:7" ht="13.5" thickBot="1">
      <c r="A1615" s="11"/>
      <c r="B1615" s="19">
        <v>71014</v>
      </c>
      <c r="C1615" s="87"/>
      <c r="D1615" s="83" t="s">
        <v>129</v>
      </c>
      <c r="E1615" s="150">
        <f>E1616</f>
        <v>14000</v>
      </c>
      <c r="F1615" s="149">
        <f>F1616</f>
        <v>0</v>
      </c>
      <c r="G1615" s="45">
        <f>F1615+E1615</f>
        <v>14000</v>
      </c>
    </row>
    <row r="1616" spans="1:7" ht="12.75">
      <c r="A1616" s="11"/>
      <c r="B1616" s="12"/>
      <c r="C1616" s="88" t="s">
        <v>147</v>
      </c>
      <c r="D1616" s="55" t="s">
        <v>37</v>
      </c>
      <c r="E1616" s="56">
        <f>E1351</f>
        <v>14000</v>
      </c>
      <c r="F1616" s="56">
        <f>F1351</f>
        <v>0</v>
      </c>
      <c r="G1616" s="46">
        <f>F1616+E1616</f>
        <v>14000</v>
      </c>
    </row>
    <row r="1617" spans="1:7" ht="13.5" thickBot="1">
      <c r="A1617" s="113"/>
      <c r="B1617" s="114"/>
      <c r="C1617" s="114"/>
      <c r="D1617" s="114"/>
      <c r="E1617" s="148"/>
      <c r="F1617" s="197"/>
      <c r="G1617" s="35"/>
    </row>
    <row r="1619" spans="5:7" ht="12.75">
      <c r="E1619" s="242"/>
      <c r="F1619" s="480" t="s">
        <v>2</v>
      </c>
      <c r="G1619" s="480"/>
    </row>
    <row r="1620" spans="1:7" ht="15" customHeight="1">
      <c r="A1620" s="482" t="s">
        <v>171</v>
      </c>
      <c r="B1620" s="482"/>
      <c r="C1620" s="482"/>
      <c r="D1620" s="482"/>
      <c r="E1620" s="482"/>
      <c r="F1620" s="482"/>
      <c r="G1620" s="482"/>
    </row>
    <row r="1621" spans="1:7" ht="13.5" thickBot="1">
      <c r="A1621" s="481" t="s">
        <v>170</v>
      </c>
      <c r="B1621" s="481"/>
      <c r="C1621" s="481"/>
      <c r="D1621" s="481"/>
      <c r="E1621" s="481"/>
      <c r="F1621" s="481"/>
      <c r="G1621" s="481"/>
    </row>
    <row r="1622" spans="1:7" ht="12.75">
      <c r="A1622" s="54"/>
      <c r="B1622" s="9"/>
      <c r="C1622" s="9"/>
      <c r="D1622" s="9"/>
      <c r="E1622" s="189" t="s">
        <v>8</v>
      </c>
      <c r="F1622" s="189"/>
      <c r="G1622" s="7" t="s">
        <v>8</v>
      </c>
    </row>
    <row r="1623" spans="1:7" ht="12.75">
      <c r="A1623" s="8" t="s">
        <v>9</v>
      </c>
      <c r="B1623" s="9" t="s">
        <v>10</v>
      </c>
      <c r="C1623" s="10" t="s">
        <v>11</v>
      </c>
      <c r="D1623" s="10" t="s">
        <v>12</v>
      </c>
      <c r="E1623" s="190" t="s">
        <v>373</v>
      </c>
      <c r="F1623" s="190" t="s">
        <v>13</v>
      </c>
      <c r="G1623" s="14" t="s">
        <v>373</v>
      </c>
    </row>
    <row r="1624" spans="1:7" ht="13.5" thickBot="1">
      <c r="A1624" s="15"/>
      <c r="B1624" s="16"/>
      <c r="C1624" s="17"/>
      <c r="D1624" s="17"/>
      <c r="E1624" s="21"/>
      <c r="F1624" s="21"/>
      <c r="G1624" s="20" t="s">
        <v>14</v>
      </c>
    </row>
    <row r="1625" spans="1:7" ht="13.5" thickBot="1">
      <c r="A1625" s="15">
        <v>1</v>
      </c>
      <c r="B1625" s="17">
        <v>2</v>
      </c>
      <c r="C1625" s="17">
        <v>3</v>
      </c>
      <c r="D1625" s="17">
        <v>4</v>
      </c>
      <c r="E1625" s="110">
        <v>5</v>
      </c>
      <c r="F1625" s="85">
        <v>6</v>
      </c>
      <c r="G1625" s="110">
        <v>7</v>
      </c>
    </row>
    <row r="1626" spans="1:7" ht="15" thickBot="1">
      <c r="A1626" s="115"/>
      <c r="B1626" s="116"/>
      <c r="C1626" s="116"/>
      <c r="D1626" s="92" t="s">
        <v>146</v>
      </c>
      <c r="E1626" s="160">
        <f>E1633+E1640+E1628</f>
        <v>338128</v>
      </c>
      <c r="F1626" s="160">
        <f>F1633+F1640+F1628</f>
        <v>10753</v>
      </c>
      <c r="G1626" s="42">
        <f>F1626+E1626</f>
        <v>348881</v>
      </c>
    </row>
    <row r="1627" spans="1:7" ht="14.25">
      <c r="A1627" s="115"/>
      <c r="B1627" s="116"/>
      <c r="C1627" s="116"/>
      <c r="D1627" s="117" t="s">
        <v>16</v>
      </c>
      <c r="E1627" s="144"/>
      <c r="F1627" s="72"/>
      <c r="G1627" s="46"/>
    </row>
    <row r="1628" spans="1:7" s="57" customFormat="1" ht="13.5" thickBot="1">
      <c r="A1628" s="186" t="s">
        <v>108</v>
      </c>
      <c r="B1628" s="68"/>
      <c r="C1628" s="105"/>
      <c r="D1628" s="112" t="s">
        <v>109</v>
      </c>
      <c r="E1628" s="192">
        <f>E1629</f>
        <v>73793</v>
      </c>
      <c r="F1628" s="208">
        <f>F1629</f>
        <v>0</v>
      </c>
      <c r="G1628" s="42">
        <f>G1629</f>
        <v>73793</v>
      </c>
    </row>
    <row r="1629" spans="1:7" s="57" customFormat="1" ht="12.75">
      <c r="A1629" s="184"/>
      <c r="B1629" s="187" t="s">
        <v>277</v>
      </c>
      <c r="C1629" s="183"/>
      <c r="D1629" s="188" t="s">
        <v>54</v>
      </c>
      <c r="E1629" s="213">
        <f>E1631+E1630</f>
        <v>73793</v>
      </c>
      <c r="F1629" s="213">
        <f>F1631+F1630</f>
        <v>0</v>
      </c>
      <c r="G1629" s="213">
        <f>G1631+G1630</f>
        <v>73793</v>
      </c>
    </row>
    <row r="1630" spans="1:7" s="57" customFormat="1" ht="12.75">
      <c r="A1630" s="184"/>
      <c r="B1630" s="37"/>
      <c r="C1630" s="88" t="s">
        <v>360</v>
      </c>
      <c r="D1630" s="185" t="s">
        <v>262</v>
      </c>
      <c r="E1630" s="97">
        <f>E1303</f>
        <v>13307</v>
      </c>
      <c r="F1630" s="143">
        <f>F1303</f>
        <v>0</v>
      </c>
      <c r="G1630" s="97">
        <f>G1303</f>
        <v>13307</v>
      </c>
    </row>
    <row r="1631" spans="1:7" s="57" customFormat="1" ht="12.75">
      <c r="A1631" s="184"/>
      <c r="B1631" s="37"/>
      <c r="C1631" s="88" t="s">
        <v>271</v>
      </c>
      <c r="D1631" s="185" t="s">
        <v>25</v>
      </c>
      <c r="E1631" s="97">
        <f>E1304</f>
        <v>60486</v>
      </c>
      <c r="F1631" s="143">
        <f>F1304</f>
        <v>0</v>
      </c>
      <c r="G1631" s="97">
        <f>G1304</f>
        <v>60486</v>
      </c>
    </row>
    <row r="1632" spans="1:7" s="57" customFormat="1" ht="12.75">
      <c r="A1632" s="184"/>
      <c r="B1632" s="37"/>
      <c r="C1632" s="88"/>
      <c r="D1632" s="185"/>
      <c r="E1632" s="143"/>
      <c r="F1632" s="217"/>
      <c r="G1632" s="97"/>
    </row>
    <row r="1633" spans="1:7" ht="13.5" thickBot="1">
      <c r="A1633" s="91" t="s">
        <v>114</v>
      </c>
      <c r="B1633" s="27"/>
      <c r="C1633" s="92"/>
      <c r="D1633" s="100" t="s">
        <v>115</v>
      </c>
      <c r="E1633" s="192">
        <f>E1634+E1637</f>
        <v>193335</v>
      </c>
      <c r="F1633" s="194">
        <f>F1634+F1637</f>
        <v>10753</v>
      </c>
      <c r="G1633" s="42">
        <f>F1633+E1633</f>
        <v>204088</v>
      </c>
    </row>
    <row r="1634" spans="1:7" ht="13.5" thickBot="1">
      <c r="A1634" s="118"/>
      <c r="B1634" s="75" t="s">
        <v>116</v>
      </c>
      <c r="C1634" s="19"/>
      <c r="D1634" s="83" t="s">
        <v>117</v>
      </c>
      <c r="E1634" s="163">
        <f>E1635</f>
        <v>188635</v>
      </c>
      <c r="F1634" s="195">
        <f>F1635</f>
        <v>10753</v>
      </c>
      <c r="G1634" s="44">
        <f>F1634+E1634</f>
        <v>199388</v>
      </c>
    </row>
    <row r="1635" spans="1:7" ht="12.75">
      <c r="A1635" s="118"/>
      <c r="B1635" s="81"/>
      <c r="C1635" s="6">
        <v>3030</v>
      </c>
      <c r="D1635" s="108" t="s">
        <v>149</v>
      </c>
      <c r="E1635" s="173">
        <v>188635</v>
      </c>
      <c r="F1635" s="173">
        <f>F1308</f>
        <v>10753</v>
      </c>
      <c r="G1635" s="46">
        <f>F1635+E1635</f>
        <v>199388</v>
      </c>
    </row>
    <row r="1636" spans="1:7" ht="12.75">
      <c r="A1636" s="118"/>
      <c r="B1636" s="10"/>
      <c r="C1636" s="12"/>
      <c r="D1636" s="55"/>
      <c r="E1636" s="143"/>
      <c r="F1636" s="72"/>
      <c r="G1636" s="46"/>
    </row>
    <row r="1637" spans="1:7" ht="13.5" thickBot="1">
      <c r="A1637" s="11"/>
      <c r="B1637" s="75" t="s">
        <v>119</v>
      </c>
      <c r="C1637" s="92"/>
      <c r="D1637" s="83" t="s">
        <v>120</v>
      </c>
      <c r="E1637" s="150">
        <f>E1638</f>
        <v>4700</v>
      </c>
      <c r="F1637" s="196">
        <f>F1638</f>
        <v>0</v>
      </c>
      <c r="G1637" s="45">
        <f>F1637+E1637</f>
        <v>4700</v>
      </c>
    </row>
    <row r="1638" spans="1:7" ht="12.75">
      <c r="A1638" s="11"/>
      <c r="B1638" s="40"/>
      <c r="C1638" s="88" t="s">
        <v>147</v>
      </c>
      <c r="D1638" s="55" t="s">
        <v>37</v>
      </c>
      <c r="E1638" s="144">
        <v>4700</v>
      </c>
      <c r="F1638" s="144">
        <f>F1311</f>
        <v>0</v>
      </c>
      <c r="G1638" s="46">
        <f>F1638+E1638</f>
        <v>4700</v>
      </c>
    </row>
    <row r="1639" spans="1:7" ht="12.75">
      <c r="A1639" s="8"/>
      <c r="B1639" s="40"/>
      <c r="C1639" s="88"/>
      <c r="D1639" s="55"/>
      <c r="E1639" s="144"/>
      <c r="F1639" s="72"/>
      <c r="G1639" s="46"/>
    </row>
    <row r="1640" spans="1:7" ht="13.5" thickBot="1">
      <c r="A1640" s="39">
        <v>750</v>
      </c>
      <c r="B1640" s="27"/>
      <c r="C1640" s="92"/>
      <c r="D1640" s="100" t="s">
        <v>131</v>
      </c>
      <c r="E1640" s="192">
        <f>E1641</f>
        <v>71000</v>
      </c>
      <c r="F1640" s="194">
        <f>F1641</f>
        <v>0</v>
      </c>
      <c r="G1640" s="42">
        <f aca="true" t="shared" si="44" ref="G1640:G1658">F1640+E1640</f>
        <v>71000</v>
      </c>
    </row>
    <row r="1641" spans="1:7" ht="13.5" thickBot="1">
      <c r="A1641" s="11"/>
      <c r="B1641" s="17">
        <v>75011</v>
      </c>
      <c r="C1641" s="19"/>
      <c r="D1641" s="83" t="s">
        <v>208</v>
      </c>
      <c r="E1641" s="201">
        <f>SUM(E1642:E1658)</f>
        <v>71000</v>
      </c>
      <c r="F1641" s="195">
        <f>SUM(F1642:F1658)</f>
        <v>0</v>
      </c>
      <c r="G1641" s="44">
        <f t="shared" si="44"/>
        <v>71000</v>
      </c>
    </row>
    <row r="1642" spans="1:9" ht="12.75">
      <c r="A1642" s="11"/>
      <c r="B1642" s="12"/>
      <c r="C1642" s="88" t="s">
        <v>152</v>
      </c>
      <c r="D1642" s="55" t="s">
        <v>163</v>
      </c>
      <c r="E1642" s="144">
        <v>178</v>
      </c>
      <c r="F1642" s="72"/>
      <c r="G1642" s="46">
        <f t="shared" si="44"/>
        <v>178</v>
      </c>
      <c r="I1642" s="1"/>
    </row>
    <row r="1643" spans="1:9" ht="12.75">
      <c r="A1643" s="11"/>
      <c r="B1643" s="12"/>
      <c r="C1643" s="10">
        <v>4010</v>
      </c>
      <c r="D1643" s="9" t="s">
        <v>29</v>
      </c>
      <c r="E1643" s="144">
        <v>40183</v>
      </c>
      <c r="F1643" s="72"/>
      <c r="G1643" s="46">
        <f t="shared" si="44"/>
        <v>40183</v>
      </c>
      <c r="I1643" s="1"/>
    </row>
    <row r="1644" spans="1:9" ht="12.75">
      <c r="A1644" s="11"/>
      <c r="B1644" s="12"/>
      <c r="C1644" s="10">
        <v>4040</v>
      </c>
      <c r="D1644" s="9" t="s">
        <v>172</v>
      </c>
      <c r="E1644" s="144">
        <v>3829</v>
      </c>
      <c r="F1644" s="72"/>
      <c r="G1644" s="46">
        <f t="shared" si="44"/>
        <v>3829</v>
      </c>
      <c r="I1644" s="1"/>
    </row>
    <row r="1645" spans="1:9" ht="12.75">
      <c r="A1645" s="11"/>
      <c r="B1645" s="12"/>
      <c r="C1645" s="10">
        <v>4110</v>
      </c>
      <c r="D1645" s="9" t="s">
        <v>31</v>
      </c>
      <c r="E1645" s="144">
        <v>6754</v>
      </c>
      <c r="F1645" s="72"/>
      <c r="G1645" s="46">
        <f t="shared" si="44"/>
        <v>6754</v>
      </c>
      <c r="I1645" s="1"/>
    </row>
    <row r="1646" spans="1:9" ht="12.75">
      <c r="A1646" s="11"/>
      <c r="B1646" s="12"/>
      <c r="C1646" s="10">
        <v>4120</v>
      </c>
      <c r="D1646" s="9" t="s">
        <v>32</v>
      </c>
      <c r="E1646" s="144">
        <v>1084</v>
      </c>
      <c r="F1646" s="72"/>
      <c r="G1646" s="46">
        <f t="shared" si="44"/>
        <v>1084</v>
      </c>
      <c r="I1646" s="1"/>
    </row>
    <row r="1647" spans="1:9" ht="12.75">
      <c r="A1647" s="11"/>
      <c r="B1647" s="12"/>
      <c r="C1647" s="10">
        <v>4170</v>
      </c>
      <c r="D1647" s="9" t="s">
        <v>229</v>
      </c>
      <c r="E1647" s="144">
        <v>0</v>
      </c>
      <c r="F1647" s="72"/>
      <c r="G1647" s="46">
        <f t="shared" si="44"/>
        <v>0</v>
      </c>
      <c r="I1647" s="1"/>
    </row>
    <row r="1648" spans="1:9" ht="12.75">
      <c r="A1648" s="11"/>
      <c r="B1648" s="12"/>
      <c r="C1648" s="10">
        <v>4210</v>
      </c>
      <c r="D1648" s="9" t="s">
        <v>33</v>
      </c>
      <c r="E1648" s="144">
        <v>1499</v>
      </c>
      <c r="F1648" s="72"/>
      <c r="G1648" s="46">
        <f t="shared" si="44"/>
        <v>1499</v>
      </c>
      <c r="I1648" s="1"/>
    </row>
    <row r="1649" spans="1:9" ht="12.75">
      <c r="A1649" s="11"/>
      <c r="B1649" s="12"/>
      <c r="C1649" s="10">
        <v>4260</v>
      </c>
      <c r="D1649" s="9" t="s">
        <v>34</v>
      </c>
      <c r="E1649" s="144">
        <v>4000</v>
      </c>
      <c r="F1649" s="72"/>
      <c r="G1649" s="46">
        <f t="shared" si="44"/>
        <v>4000</v>
      </c>
      <c r="I1649" s="1"/>
    </row>
    <row r="1650" spans="1:9" ht="12.75">
      <c r="A1650" s="11"/>
      <c r="B1650" s="12"/>
      <c r="C1650" s="10">
        <v>4270</v>
      </c>
      <c r="D1650" s="9" t="s">
        <v>35</v>
      </c>
      <c r="E1650" s="144">
        <v>1300</v>
      </c>
      <c r="F1650" s="72"/>
      <c r="G1650" s="46">
        <f t="shared" si="44"/>
        <v>1300</v>
      </c>
      <c r="I1650" s="1"/>
    </row>
    <row r="1651" spans="1:9" ht="12.75">
      <c r="A1651" s="11"/>
      <c r="B1651" s="12"/>
      <c r="C1651" s="10">
        <v>4280</v>
      </c>
      <c r="D1651" s="9" t="s">
        <v>36</v>
      </c>
      <c r="E1651" s="144">
        <v>146</v>
      </c>
      <c r="F1651" s="72"/>
      <c r="G1651" s="46">
        <f t="shared" si="44"/>
        <v>146</v>
      </c>
      <c r="I1651" s="1"/>
    </row>
    <row r="1652" spans="1:9" ht="12.75">
      <c r="A1652" s="11"/>
      <c r="B1652" s="12"/>
      <c r="C1652" s="10">
        <v>4300</v>
      </c>
      <c r="D1652" s="9" t="s">
        <v>37</v>
      </c>
      <c r="E1652" s="144">
        <v>3341</v>
      </c>
      <c r="F1652" s="72"/>
      <c r="G1652" s="46">
        <f t="shared" si="44"/>
        <v>3341</v>
      </c>
      <c r="I1652" s="1"/>
    </row>
    <row r="1653" spans="1:9" ht="12.75">
      <c r="A1653" s="11"/>
      <c r="B1653" s="12"/>
      <c r="C1653" s="10">
        <v>4350</v>
      </c>
      <c r="D1653" s="9" t="s">
        <v>228</v>
      </c>
      <c r="E1653" s="144">
        <v>2828</v>
      </c>
      <c r="F1653" s="72"/>
      <c r="G1653" s="46">
        <f t="shared" si="44"/>
        <v>2828</v>
      </c>
      <c r="I1653" s="1"/>
    </row>
    <row r="1654" spans="1:9" ht="12.75">
      <c r="A1654" s="11"/>
      <c r="B1654" s="12"/>
      <c r="C1654" s="10">
        <v>4370</v>
      </c>
      <c r="D1654" s="9" t="s">
        <v>285</v>
      </c>
      <c r="E1654" s="144">
        <v>1675</v>
      </c>
      <c r="F1654" s="72"/>
      <c r="G1654" s="46">
        <f t="shared" si="44"/>
        <v>1675</v>
      </c>
      <c r="I1654" s="1"/>
    </row>
    <row r="1655" spans="1:9" ht="12.75">
      <c r="A1655" s="11"/>
      <c r="B1655" s="12"/>
      <c r="C1655" s="10">
        <v>4410</v>
      </c>
      <c r="D1655" s="9" t="s">
        <v>38</v>
      </c>
      <c r="E1655" s="144">
        <v>1000</v>
      </c>
      <c r="F1655" s="72"/>
      <c r="G1655" s="46">
        <f t="shared" si="44"/>
        <v>1000</v>
      </c>
      <c r="I1655" s="1"/>
    </row>
    <row r="1656" spans="1:9" ht="12.75">
      <c r="A1656" s="11"/>
      <c r="B1656" s="12"/>
      <c r="C1656" s="12">
        <v>4440</v>
      </c>
      <c r="D1656" s="55" t="s">
        <v>40</v>
      </c>
      <c r="E1656" s="144">
        <v>1609</v>
      </c>
      <c r="F1656" s="72"/>
      <c r="G1656" s="46">
        <f t="shared" si="44"/>
        <v>1609</v>
      </c>
      <c r="I1656" s="1"/>
    </row>
    <row r="1657" spans="1:9" ht="12.75">
      <c r="A1657" s="11"/>
      <c r="B1657" s="12"/>
      <c r="C1657" s="12">
        <v>4740</v>
      </c>
      <c r="D1657" s="55" t="s">
        <v>292</v>
      </c>
      <c r="E1657" s="144">
        <v>574</v>
      </c>
      <c r="F1657" s="72"/>
      <c r="G1657" s="46">
        <f t="shared" si="44"/>
        <v>574</v>
      </c>
      <c r="I1657" s="1"/>
    </row>
    <row r="1658" spans="1:9" ht="13.5" thickBot="1">
      <c r="A1658" s="18"/>
      <c r="B1658" s="19"/>
      <c r="C1658" s="19">
        <v>4750</v>
      </c>
      <c r="D1658" s="83" t="s">
        <v>359</v>
      </c>
      <c r="E1658" s="150">
        <v>1000</v>
      </c>
      <c r="F1658" s="197"/>
      <c r="G1658" s="35">
        <f t="shared" si="44"/>
        <v>1000</v>
      </c>
      <c r="I1658" s="1"/>
    </row>
    <row r="1659" ht="12.75">
      <c r="I1659" s="1"/>
    </row>
    <row r="1660" spans="6:7" ht="12.75">
      <c r="F1660" s="480" t="s">
        <v>2</v>
      </c>
      <c r="G1660" s="480"/>
    </row>
    <row r="1661" ht="12.75">
      <c r="E1661" s="242"/>
    </row>
    <row r="1662" spans="1:7" ht="27.75" customHeight="1">
      <c r="A1662" s="485" t="s">
        <v>214</v>
      </c>
      <c r="B1662" s="485"/>
      <c r="C1662" s="485"/>
      <c r="D1662" s="485"/>
      <c r="E1662" s="485"/>
      <c r="F1662" s="485"/>
      <c r="G1662" s="485"/>
    </row>
    <row r="1663" spans="1:7" ht="13.5" thickBot="1">
      <c r="A1663" s="481" t="s">
        <v>170</v>
      </c>
      <c r="B1663" s="481"/>
      <c r="C1663" s="481"/>
      <c r="D1663" s="481"/>
      <c r="E1663" s="481"/>
      <c r="F1663" s="481"/>
      <c r="G1663" s="481"/>
    </row>
    <row r="1664" spans="1:7" ht="12.75">
      <c r="A1664" s="54"/>
      <c r="B1664" s="9"/>
      <c r="C1664" s="9"/>
      <c r="D1664" s="9"/>
      <c r="E1664" s="189" t="s">
        <v>8</v>
      </c>
      <c r="F1664" s="189"/>
      <c r="G1664" s="7" t="s">
        <v>8</v>
      </c>
    </row>
    <row r="1665" spans="1:7" ht="12.75">
      <c r="A1665" s="8" t="s">
        <v>9</v>
      </c>
      <c r="B1665" s="9" t="s">
        <v>10</v>
      </c>
      <c r="C1665" s="10" t="s">
        <v>11</v>
      </c>
      <c r="D1665" s="10" t="s">
        <v>12</v>
      </c>
      <c r="E1665" s="190" t="s">
        <v>373</v>
      </c>
      <c r="F1665" s="190" t="s">
        <v>13</v>
      </c>
      <c r="G1665" s="14" t="s">
        <v>373</v>
      </c>
    </row>
    <row r="1666" spans="1:7" ht="13.5" thickBot="1">
      <c r="A1666" s="15"/>
      <c r="B1666" s="16"/>
      <c r="C1666" s="17"/>
      <c r="D1666" s="17"/>
      <c r="E1666" s="21"/>
      <c r="F1666" s="21"/>
      <c r="G1666" s="20" t="s">
        <v>14</v>
      </c>
    </row>
    <row r="1667" spans="1:7" ht="13.5" thickBot="1">
      <c r="A1667" s="15">
        <v>1</v>
      </c>
      <c r="B1667" s="17">
        <v>2</v>
      </c>
      <c r="C1667" s="17">
        <v>3</v>
      </c>
      <c r="D1667" s="17">
        <v>4</v>
      </c>
      <c r="E1667" s="110">
        <v>5</v>
      </c>
      <c r="F1667" s="85">
        <v>6</v>
      </c>
      <c r="G1667" s="110">
        <v>7</v>
      </c>
    </row>
    <row r="1668" spans="1:7" ht="12.75">
      <c r="A1668" s="8"/>
      <c r="B1668" s="10"/>
      <c r="C1668" s="10"/>
      <c r="D1668" s="81"/>
      <c r="E1668" s="144"/>
      <c r="G1668" s="59"/>
    </row>
    <row r="1669" spans="1:7" ht="13.5" thickBot="1">
      <c r="A1669" s="54"/>
      <c r="B1669" s="9"/>
      <c r="C1669" s="10"/>
      <c r="D1669" s="92" t="s">
        <v>146</v>
      </c>
      <c r="E1669" s="192">
        <f>E1679+E1693+E1710+E1671</f>
        <v>90147</v>
      </c>
      <c r="F1669" s="192">
        <f>F1679+F1693+F1710+F1671</f>
        <v>0</v>
      </c>
      <c r="G1669" s="192">
        <f>G1679+G1693+G1710+G1671</f>
        <v>90147</v>
      </c>
    </row>
    <row r="1670" spans="1:7" ht="12.75">
      <c r="A1670" s="54"/>
      <c r="B1670" s="9"/>
      <c r="C1670" s="10"/>
      <c r="D1670" s="9" t="s">
        <v>16</v>
      </c>
      <c r="E1670" s="144"/>
      <c r="F1670" s="72"/>
      <c r="G1670" s="46"/>
    </row>
    <row r="1671" spans="1:7" ht="13.5" thickBot="1">
      <c r="A1671" s="91" t="s">
        <v>108</v>
      </c>
      <c r="B1671" s="92"/>
      <c r="C1671" s="92"/>
      <c r="D1671" s="78" t="s">
        <v>109</v>
      </c>
      <c r="E1671" s="459">
        <f>E1674</f>
        <v>27159</v>
      </c>
      <c r="F1671" s="248">
        <f>F1674</f>
        <v>0</v>
      </c>
      <c r="G1671" s="458">
        <f>G1674</f>
        <v>27159</v>
      </c>
    </row>
    <row r="1672" spans="1:7" ht="12.75">
      <c r="A1672" s="455"/>
      <c r="B1672" s="452" t="s">
        <v>453</v>
      </c>
      <c r="C1672" s="452"/>
      <c r="D1672" s="456" t="s">
        <v>449</v>
      </c>
      <c r="E1672" s="144"/>
      <c r="F1672" s="72"/>
      <c r="G1672" s="46"/>
    </row>
    <row r="1673" spans="1:7" ht="12.75">
      <c r="A1673" s="82"/>
      <c r="B1673" s="452"/>
      <c r="C1673" s="452"/>
      <c r="D1673" s="457" t="s">
        <v>450</v>
      </c>
      <c r="E1673" s="144"/>
      <c r="F1673" s="72"/>
      <c r="G1673" s="46"/>
    </row>
    <row r="1674" spans="1:7" ht="13.5" thickBot="1">
      <c r="A1674" s="82"/>
      <c r="B1674" s="454"/>
      <c r="C1674" s="454"/>
      <c r="D1674" s="451" t="s">
        <v>451</v>
      </c>
      <c r="E1674" s="150">
        <f>SUM(E1675:E1677)</f>
        <v>27159</v>
      </c>
      <c r="F1674" s="150">
        <f>SUM(F1675:F1677)</f>
        <v>0</v>
      </c>
      <c r="G1674" s="150">
        <f>SUM(G1675:G1677)</f>
        <v>27159</v>
      </c>
    </row>
    <row r="1675" spans="1:7" ht="12.75">
      <c r="A1675" s="54"/>
      <c r="B1675" s="151"/>
      <c r="C1675" s="295" t="s">
        <v>448</v>
      </c>
      <c r="D1675" s="159" t="s">
        <v>229</v>
      </c>
      <c r="E1675" s="144">
        <f>E1298</f>
        <v>1136</v>
      </c>
      <c r="F1675" s="144">
        <f>F1298</f>
        <v>0</v>
      </c>
      <c r="G1675" s="144">
        <f>G1298</f>
        <v>1136</v>
      </c>
    </row>
    <row r="1676" spans="1:7" ht="12.75">
      <c r="A1676" s="54"/>
      <c r="B1676" s="151"/>
      <c r="C1676" s="295" t="s">
        <v>153</v>
      </c>
      <c r="D1676" s="159" t="s">
        <v>33</v>
      </c>
      <c r="E1676" s="144">
        <f aca="true" t="shared" si="45" ref="E1676:G1677">E1299</f>
        <v>23020</v>
      </c>
      <c r="F1676" s="144">
        <f t="shared" si="45"/>
        <v>0</v>
      </c>
      <c r="G1676" s="144">
        <f t="shared" si="45"/>
        <v>23020</v>
      </c>
    </row>
    <row r="1677" spans="1:7" ht="12.75">
      <c r="A1677" s="54"/>
      <c r="B1677" s="151"/>
      <c r="C1677" s="295" t="s">
        <v>147</v>
      </c>
      <c r="D1677" s="159" t="s">
        <v>37</v>
      </c>
      <c r="E1677" s="144">
        <f t="shared" si="45"/>
        <v>3003</v>
      </c>
      <c r="F1677" s="144">
        <f t="shared" si="45"/>
        <v>0</v>
      </c>
      <c r="G1677" s="144">
        <f t="shared" si="45"/>
        <v>3003</v>
      </c>
    </row>
    <row r="1678" spans="1:7" ht="12.75">
      <c r="A1678" s="54"/>
      <c r="B1678" s="9"/>
      <c r="C1678" s="12"/>
      <c r="D1678" s="55"/>
      <c r="E1678" s="144"/>
      <c r="F1678" s="72"/>
      <c r="G1678" s="46"/>
    </row>
    <row r="1679" spans="1:7" ht="13.5" thickBot="1">
      <c r="A1679" s="39">
        <v>750</v>
      </c>
      <c r="B1679" s="27"/>
      <c r="C1679" s="92"/>
      <c r="D1679" s="100" t="s">
        <v>131</v>
      </c>
      <c r="E1679" s="192">
        <f>E1680</f>
        <v>17000</v>
      </c>
      <c r="F1679" s="192">
        <f>F1680</f>
        <v>0</v>
      </c>
      <c r="G1679" s="42">
        <f aca="true" t="shared" si="46" ref="G1679:G1689">F1679+E1679</f>
        <v>17000</v>
      </c>
    </row>
    <row r="1680" spans="1:7" ht="13.5" thickBot="1">
      <c r="A1680" s="11"/>
      <c r="B1680" s="17">
        <v>75045</v>
      </c>
      <c r="C1680" s="19"/>
      <c r="D1680" s="83" t="s">
        <v>136</v>
      </c>
      <c r="E1680" s="201">
        <f>SUM(E1681:E1691)</f>
        <v>17000</v>
      </c>
      <c r="F1680" s="195">
        <f>SUM(F1681:F1691)</f>
        <v>0</v>
      </c>
      <c r="G1680" s="44">
        <f>F1680+E1680</f>
        <v>17000</v>
      </c>
    </row>
    <row r="1681" spans="1:7" ht="12.75">
      <c r="A1681" s="11"/>
      <c r="B1681" s="10"/>
      <c r="C1681" s="10">
        <v>3030</v>
      </c>
      <c r="D1681" s="9" t="s">
        <v>149</v>
      </c>
      <c r="E1681" s="144">
        <f aca="true" t="shared" si="47" ref="E1681:F1684">E1411</f>
        <v>1400</v>
      </c>
      <c r="F1681" s="144">
        <f t="shared" si="47"/>
        <v>0</v>
      </c>
      <c r="G1681" s="46">
        <f t="shared" si="46"/>
        <v>1400</v>
      </c>
    </row>
    <row r="1682" spans="1:7" ht="12.75">
      <c r="A1682" s="11"/>
      <c r="B1682" s="10"/>
      <c r="C1682" s="10">
        <v>4110</v>
      </c>
      <c r="D1682" s="9" t="s">
        <v>31</v>
      </c>
      <c r="E1682" s="144">
        <f t="shared" si="47"/>
        <v>805</v>
      </c>
      <c r="F1682" s="144">
        <f t="shared" si="47"/>
        <v>0</v>
      </c>
      <c r="G1682" s="46">
        <f t="shared" si="46"/>
        <v>805</v>
      </c>
    </row>
    <row r="1683" spans="1:7" ht="12.75">
      <c r="A1683" s="11"/>
      <c r="B1683" s="10"/>
      <c r="C1683" s="10">
        <v>4120</v>
      </c>
      <c r="D1683" s="9" t="s">
        <v>32</v>
      </c>
      <c r="E1683" s="144">
        <f t="shared" si="47"/>
        <v>130</v>
      </c>
      <c r="F1683" s="144">
        <f t="shared" si="47"/>
        <v>0</v>
      </c>
      <c r="G1683" s="46">
        <f t="shared" si="46"/>
        <v>130</v>
      </c>
    </row>
    <row r="1684" spans="1:7" ht="12.75">
      <c r="A1684" s="11"/>
      <c r="B1684" s="10"/>
      <c r="C1684" s="10">
        <v>4170</v>
      </c>
      <c r="D1684" s="9" t="s">
        <v>229</v>
      </c>
      <c r="E1684" s="144">
        <f t="shared" si="47"/>
        <v>5600</v>
      </c>
      <c r="F1684" s="144">
        <f t="shared" si="47"/>
        <v>0</v>
      </c>
      <c r="G1684" s="46">
        <f t="shared" si="46"/>
        <v>5600</v>
      </c>
    </row>
    <row r="1685" spans="1:7" ht="12.75">
      <c r="A1685" s="11"/>
      <c r="B1685" s="10"/>
      <c r="C1685" s="10">
        <v>4210</v>
      </c>
      <c r="D1685" s="9" t="s">
        <v>33</v>
      </c>
      <c r="E1685" s="144">
        <f aca="true" t="shared" si="48" ref="E1685:F1688">E1415</f>
        <v>4524</v>
      </c>
      <c r="F1685" s="144">
        <f t="shared" si="48"/>
        <v>0</v>
      </c>
      <c r="G1685" s="46">
        <f t="shared" si="46"/>
        <v>4524</v>
      </c>
    </row>
    <row r="1686" spans="1:7" ht="12.75">
      <c r="A1686" s="11"/>
      <c r="B1686" s="10"/>
      <c r="C1686" s="10">
        <v>4300</v>
      </c>
      <c r="D1686" s="9" t="s">
        <v>37</v>
      </c>
      <c r="E1686" s="144">
        <f t="shared" si="48"/>
        <v>778</v>
      </c>
      <c r="F1686" s="144">
        <f t="shared" si="48"/>
        <v>0</v>
      </c>
      <c r="G1686" s="46">
        <f t="shared" si="46"/>
        <v>778</v>
      </c>
    </row>
    <row r="1687" spans="1:7" ht="12.75">
      <c r="A1687" s="8"/>
      <c r="B1687" s="10"/>
      <c r="C1687" s="10">
        <v>4370</v>
      </c>
      <c r="D1687" s="9" t="s">
        <v>312</v>
      </c>
      <c r="E1687" s="144">
        <f t="shared" si="48"/>
        <v>48</v>
      </c>
      <c r="F1687" s="144">
        <f t="shared" si="48"/>
        <v>0</v>
      </c>
      <c r="G1687" s="46">
        <f>G1417</f>
        <v>48</v>
      </c>
    </row>
    <row r="1688" spans="1:7" ht="12.75">
      <c r="A1688" s="8"/>
      <c r="B1688" s="10"/>
      <c r="C1688" s="10">
        <v>4400</v>
      </c>
      <c r="D1688" s="9" t="s">
        <v>355</v>
      </c>
      <c r="E1688" s="144">
        <f t="shared" si="48"/>
        <v>2684</v>
      </c>
      <c r="F1688" s="144">
        <f t="shared" si="48"/>
        <v>0</v>
      </c>
      <c r="G1688" s="46">
        <f>G1418</f>
        <v>2684</v>
      </c>
    </row>
    <row r="1689" spans="1:7" ht="12.75">
      <c r="A1689" s="8"/>
      <c r="B1689" s="10"/>
      <c r="C1689" s="10">
        <v>4410</v>
      </c>
      <c r="D1689" s="9" t="s">
        <v>38</v>
      </c>
      <c r="E1689" s="144">
        <f aca="true" t="shared" si="49" ref="E1689:F1691">E1419</f>
        <v>192</v>
      </c>
      <c r="F1689" s="144">
        <f t="shared" si="49"/>
        <v>0</v>
      </c>
      <c r="G1689" s="46">
        <f t="shared" si="46"/>
        <v>192</v>
      </c>
    </row>
    <row r="1690" spans="1:7" ht="12.75">
      <c r="A1690" s="8"/>
      <c r="B1690" s="10"/>
      <c r="C1690" s="12">
        <v>4740</v>
      </c>
      <c r="D1690" s="55" t="s">
        <v>287</v>
      </c>
      <c r="E1690" s="144">
        <f t="shared" si="49"/>
        <v>254</v>
      </c>
      <c r="F1690" s="144">
        <f t="shared" si="49"/>
        <v>0</v>
      </c>
      <c r="G1690" s="46">
        <f>G1420</f>
        <v>254</v>
      </c>
    </row>
    <row r="1691" spans="1:7" ht="12.75">
      <c r="A1691" s="8"/>
      <c r="B1691" s="10"/>
      <c r="C1691" s="12">
        <v>4750</v>
      </c>
      <c r="D1691" s="55" t="s">
        <v>313</v>
      </c>
      <c r="E1691" s="144">
        <f t="shared" si="49"/>
        <v>585</v>
      </c>
      <c r="F1691" s="144">
        <f t="shared" si="49"/>
        <v>0</v>
      </c>
      <c r="G1691" s="46">
        <f>G1421</f>
        <v>585</v>
      </c>
    </row>
    <row r="1692" spans="1:7" ht="12.75">
      <c r="A1692" s="94"/>
      <c r="B1692" s="40"/>
      <c r="C1692" s="99"/>
      <c r="D1692" s="107"/>
      <c r="E1692" s="239"/>
      <c r="F1692" s="206"/>
      <c r="G1692" s="86"/>
    </row>
    <row r="1693" spans="1:7" ht="13.5" thickBot="1">
      <c r="A1693" s="39">
        <v>754</v>
      </c>
      <c r="B1693" s="27"/>
      <c r="C1693" s="92"/>
      <c r="D1693" s="100" t="s">
        <v>156</v>
      </c>
      <c r="E1693" s="192">
        <f>E1704+E1697+E1694</f>
        <v>11988</v>
      </c>
      <c r="F1693" s="192">
        <f>F1704+F1697+F1694</f>
        <v>0</v>
      </c>
      <c r="G1693" s="192">
        <f>G1704+G1697+G1694</f>
        <v>11988</v>
      </c>
    </row>
    <row r="1694" spans="1:7" ht="12.75">
      <c r="A1694" s="94"/>
      <c r="B1694" s="390">
        <v>75406</v>
      </c>
      <c r="C1694" s="431"/>
      <c r="D1694" s="436" t="s">
        <v>434</v>
      </c>
      <c r="E1694" s="391">
        <f>E1695</f>
        <v>1000</v>
      </c>
      <c r="F1694" s="391">
        <f>F1695</f>
        <v>0</v>
      </c>
      <c r="G1694" s="391">
        <f>G1695</f>
        <v>1000</v>
      </c>
    </row>
    <row r="1695" spans="1:7" ht="12.75">
      <c r="A1695" s="94"/>
      <c r="B1695" s="388"/>
      <c r="C1695" s="412">
        <v>3000</v>
      </c>
      <c r="D1695" s="24" t="s">
        <v>435</v>
      </c>
      <c r="E1695" s="321">
        <f>E1431</f>
        <v>1000</v>
      </c>
      <c r="F1695" s="321">
        <f>F1431</f>
        <v>0</v>
      </c>
      <c r="G1695" s="321">
        <f>G1431</f>
        <v>1000</v>
      </c>
    </row>
    <row r="1696" spans="1:7" ht="12.75">
      <c r="A1696" s="94"/>
      <c r="B1696" s="40"/>
      <c r="C1696" s="99"/>
      <c r="D1696" s="107"/>
      <c r="E1696" s="239"/>
      <c r="F1696" s="239"/>
      <c r="G1696" s="239"/>
    </row>
    <row r="1697" spans="1:7" ht="12.75">
      <c r="A1697" s="94"/>
      <c r="B1697" s="172">
        <v>75421</v>
      </c>
      <c r="C1697" s="179"/>
      <c r="D1697" s="180" t="s">
        <v>374</v>
      </c>
      <c r="E1697" s="241">
        <f>SUM(E1698:E1702)</f>
        <v>7236</v>
      </c>
      <c r="F1697" s="241">
        <f>SUM(F1698:F1702)</f>
        <v>0</v>
      </c>
      <c r="G1697" s="241">
        <f>SUM(G1698:G1702)</f>
        <v>7236</v>
      </c>
    </row>
    <row r="1698" spans="1:7" ht="12.75">
      <c r="A1698" s="94"/>
      <c r="B1698" s="10"/>
      <c r="C1698" s="10">
        <v>4010</v>
      </c>
      <c r="D1698" s="9" t="s">
        <v>29</v>
      </c>
      <c r="E1698" s="143">
        <f aca="true" t="shared" si="50" ref="E1698:F1702">E1437</f>
        <v>1000</v>
      </c>
      <c r="F1698" s="143">
        <f t="shared" si="50"/>
        <v>0</v>
      </c>
      <c r="G1698" s="322">
        <f>E1698+F1698</f>
        <v>1000</v>
      </c>
    </row>
    <row r="1699" spans="1:7" ht="12.75">
      <c r="A1699" s="94"/>
      <c r="B1699" s="10"/>
      <c r="C1699" s="10">
        <v>4110</v>
      </c>
      <c r="D1699" s="9" t="s">
        <v>31</v>
      </c>
      <c r="E1699" s="143">
        <f t="shared" si="50"/>
        <v>153</v>
      </c>
      <c r="F1699" s="143">
        <f t="shared" si="50"/>
        <v>0</v>
      </c>
      <c r="G1699" s="322">
        <f>E1699+F1699</f>
        <v>153</v>
      </c>
    </row>
    <row r="1700" spans="1:7" ht="12.75">
      <c r="A1700" s="94"/>
      <c r="B1700" s="10"/>
      <c r="C1700" s="10">
        <v>4120</v>
      </c>
      <c r="D1700" s="9" t="s">
        <v>32</v>
      </c>
      <c r="E1700" s="143">
        <f t="shared" si="50"/>
        <v>25</v>
      </c>
      <c r="F1700" s="143">
        <f t="shared" si="50"/>
        <v>0</v>
      </c>
      <c r="G1700" s="322">
        <f>E1700+F1700</f>
        <v>25</v>
      </c>
    </row>
    <row r="1701" spans="1:7" ht="12.75">
      <c r="A1701" s="94"/>
      <c r="B1701" s="10"/>
      <c r="C1701" s="12">
        <v>4210</v>
      </c>
      <c r="D1701" s="9" t="s">
        <v>33</v>
      </c>
      <c r="E1701" s="143">
        <f t="shared" si="50"/>
        <v>3055</v>
      </c>
      <c r="F1701" s="143">
        <f t="shared" si="50"/>
        <v>0</v>
      </c>
      <c r="G1701" s="322">
        <f>E1701+F1701</f>
        <v>3055</v>
      </c>
    </row>
    <row r="1702" spans="1:7" ht="12.75">
      <c r="A1702" s="94"/>
      <c r="B1702" s="10"/>
      <c r="C1702" s="10">
        <v>4300</v>
      </c>
      <c r="D1702" s="9" t="s">
        <v>37</v>
      </c>
      <c r="E1702" s="143">
        <f t="shared" si="50"/>
        <v>3003</v>
      </c>
      <c r="F1702" s="143">
        <f t="shared" si="50"/>
        <v>0</v>
      </c>
      <c r="G1702" s="322">
        <f>E1702+F1702</f>
        <v>3003</v>
      </c>
    </row>
    <row r="1703" spans="1:7" ht="12.75">
      <c r="A1703" s="94"/>
      <c r="B1703" s="172"/>
      <c r="C1703" s="179"/>
      <c r="D1703" s="180"/>
      <c r="E1703" s="241"/>
      <c r="F1703" s="239"/>
      <c r="G1703" s="86"/>
    </row>
    <row r="1704" spans="1:7" ht="12.75">
      <c r="A1704" s="11"/>
      <c r="B1704" s="318">
        <v>75495</v>
      </c>
      <c r="C1704" s="319"/>
      <c r="D1704" s="320" t="s">
        <v>54</v>
      </c>
      <c r="E1704" s="316">
        <f>SUM(E1705:E1708)</f>
        <v>3752</v>
      </c>
      <c r="F1704" s="316">
        <f>SUM(F1705:F1708)</f>
        <v>0</v>
      </c>
      <c r="G1704" s="317">
        <f>F1704+E1704</f>
        <v>3752</v>
      </c>
    </row>
    <row r="1705" spans="1:7" ht="12.75">
      <c r="A1705" s="11"/>
      <c r="B1705" s="10"/>
      <c r="C1705" s="10">
        <v>4170</v>
      </c>
      <c r="D1705" s="9" t="s">
        <v>229</v>
      </c>
      <c r="E1705" s="144">
        <f aca="true" t="shared" si="51" ref="E1705:G1707">E1444</f>
        <v>1200</v>
      </c>
      <c r="F1705" s="144">
        <f>F1444</f>
        <v>0</v>
      </c>
      <c r="G1705" s="46">
        <f t="shared" si="51"/>
        <v>1200</v>
      </c>
    </row>
    <row r="1706" spans="1:7" ht="12.75">
      <c r="A1706" s="11"/>
      <c r="B1706" s="10"/>
      <c r="C1706" s="12">
        <v>4210</v>
      </c>
      <c r="D1706" s="9" t="s">
        <v>33</v>
      </c>
      <c r="E1706" s="144">
        <f t="shared" si="51"/>
        <v>2052</v>
      </c>
      <c r="F1706" s="144">
        <f>F1445</f>
        <v>0</v>
      </c>
      <c r="G1706" s="46">
        <f t="shared" si="51"/>
        <v>2052</v>
      </c>
    </row>
    <row r="1707" spans="1:7" ht="12.75">
      <c r="A1707" s="11"/>
      <c r="B1707" s="10"/>
      <c r="C1707" s="10">
        <v>4300</v>
      </c>
      <c r="D1707" s="9" t="s">
        <v>37</v>
      </c>
      <c r="E1707" s="144">
        <f t="shared" si="51"/>
        <v>0</v>
      </c>
      <c r="F1707" s="144">
        <f>F1446</f>
        <v>0</v>
      </c>
      <c r="G1707" s="46">
        <f t="shared" si="51"/>
        <v>0</v>
      </c>
    </row>
    <row r="1708" spans="1:7" ht="12.75">
      <c r="A1708" s="11"/>
      <c r="B1708" s="10"/>
      <c r="C1708" s="10">
        <v>4410</v>
      </c>
      <c r="D1708" s="9" t="s">
        <v>38</v>
      </c>
      <c r="E1708" s="144">
        <f>E1447</f>
        <v>500</v>
      </c>
      <c r="F1708" s="144">
        <f>F1447</f>
        <v>0</v>
      </c>
      <c r="G1708" s="46">
        <f>F1708+E1708</f>
        <v>500</v>
      </c>
    </row>
    <row r="1709" spans="1:7" ht="12.75">
      <c r="A1709" s="8"/>
      <c r="B1709" s="10"/>
      <c r="C1709" s="10"/>
      <c r="D1709" s="9"/>
      <c r="E1709" s="144"/>
      <c r="F1709" s="72"/>
      <c r="G1709" s="46"/>
    </row>
    <row r="1710" spans="1:7" ht="13.5" thickBot="1">
      <c r="A1710" s="31">
        <v>851</v>
      </c>
      <c r="B1710" s="27"/>
      <c r="C1710" s="27"/>
      <c r="D1710" s="28" t="s">
        <v>379</v>
      </c>
      <c r="E1710" s="192">
        <f>E1711</f>
        <v>34000</v>
      </c>
      <c r="F1710" s="192">
        <f>F1711</f>
        <v>0</v>
      </c>
      <c r="G1710" s="192">
        <f>G1711</f>
        <v>34000</v>
      </c>
    </row>
    <row r="1711" spans="1:7" ht="13.5" thickBot="1">
      <c r="A1711" s="8"/>
      <c r="B1711" s="174">
        <v>85149</v>
      </c>
      <c r="C1711" s="174"/>
      <c r="D1711" s="311" t="s">
        <v>187</v>
      </c>
      <c r="E1711" s="312">
        <f>SUM(E1712:E1712)</f>
        <v>34000</v>
      </c>
      <c r="F1711" s="149">
        <f>SUM(F1712:F1712)</f>
        <v>0</v>
      </c>
      <c r="G1711" s="45">
        <f>F1711+E1711</f>
        <v>34000</v>
      </c>
    </row>
    <row r="1712" spans="1:7" ht="12.75">
      <c r="A1712" s="8"/>
      <c r="B1712" s="10"/>
      <c r="C1712" s="10">
        <v>4300</v>
      </c>
      <c r="D1712" s="9" t="s">
        <v>37</v>
      </c>
      <c r="E1712" s="144">
        <f>E1493</f>
        <v>34000</v>
      </c>
      <c r="F1712" s="144">
        <f>F1493</f>
        <v>0</v>
      </c>
      <c r="G1712" s="46">
        <f>F1712+E1712</f>
        <v>34000</v>
      </c>
    </row>
    <row r="1713" spans="1:7" ht="13.5" thickBot="1">
      <c r="A1713" s="119"/>
      <c r="B1713" s="17"/>
      <c r="C1713" s="17"/>
      <c r="D1713" s="16"/>
      <c r="E1713" s="150"/>
      <c r="F1713" s="197"/>
      <c r="G1713" s="35"/>
    </row>
    <row r="1716" spans="1:7" ht="12.75">
      <c r="A1716" s="49"/>
      <c r="B1716" s="49"/>
      <c r="C1716" s="49"/>
      <c r="D1716" s="65"/>
      <c r="E1716" s="207"/>
      <c r="F1716" s="489" t="s">
        <v>2</v>
      </c>
      <c r="G1716" s="489"/>
    </row>
    <row r="1717" spans="1:7" ht="12.75">
      <c r="A1717" s="49"/>
      <c r="B1717" s="49"/>
      <c r="C1717" s="49"/>
      <c r="D1717" s="65"/>
      <c r="E1717" s="292"/>
      <c r="F1717" s="207"/>
      <c r="G1717" s="65"/>
    </row>
    <row r="1718" spans="1:7" ht="12.75">
      <c r="A1718" s="482" t="s">
        <v>173</v>
      </c>
      <c r="B1718" s="482"/>
      <c r="C1718" s="482"/>
      <c r="D1718" s="482"/>
      <c r="E1718" s="482"/>
      <c r="F1718" s="482"/>
      <c r="G1718" s="482"/>
    </row>
    <row r="1719" spans="1:7" ht="13.5" thickBot="1">
      <c r="A1719" s="481" t="s">
        <v>170</v>
      </c>
      <c r="B1719" s="481"/>
      <c r="C1719" s="481"/>
      <c r="D1719" s="481"/>
      <c r="E1719" s="481"/>
      <c r="F1719" s="481"/>
      <c r="G1719" s="481"/>
    </row>
    <row r="1720" spans="1:7" ht="12.75">
      <c r="A1720" s="54"/>
      <c r="B1720" s="9"/>
      <c r="C1720" s="9"/>
      <c r="D1720" s="9"/>
      <c r="E1720" s="189" t="s">
        <v>8</v>
      </c>
      <c r="F1720" s="189"/>
      <c r="G1720" s="7" t="s">
        <v>8</v>
      </c>
    </row>
    <row r="1721" spans="1:7" ht="12.75">
      <c r="A1721" s="8" t="s">
        <v>9</v>
      </c>
      <c r="B1721" s="9" t="s">
        <v>10</v>
      </c>
      <c r="C1721" s="10" t="s">
        <v>11</v>
      </c>
      <c r="D1721" s="10" t="s">
        <v>12</v>
      </c>
      <c r="E1721" s="190" t="s">
        <v>373</v>
      </c>
      <c r="F1721" s="190" t="s">
        <v>13</v>
      </c>
      <c r="G1721" s="14" t="s">
        <v>373</v>
      </c>
    </row>
    <row r="1722" spans="1:7" ht="13.5" thickBot="1">
      <c r="A1722" s="15"/>
      <c r="B1722" s="16"/>
      <c r="C1722" s="17"/>
      <c r="D1722" s="17"/>
      <c r="E1722" s="21"/>
      <c r="F1722" s="21"/>
      <c r="G1722" s="20" t="s">
        <v>14</v>
      </c>
    </row>
    <row r="1723" spans="1:7" ht="13.5" thickBot="1">
      <c r="A1723" s="15">
        <v>1</v>
      </c>
      <c r="B1723" s="17">
        <v>2</v>
      </c>
      <c r="C1723" s="17">
        <v>3</v>
      </c>
      <c r="D1723" s="17">
        <v>4</v>
      </c>
      <c r="E1723" s="110">
        <v>5</v>
      </c>
      <c r="F1723" s="85">
        <v>6</v>
      </c>
      <c r="G1723" s="222">
        <v>7</v>
      </c>
    </row>
    <row r="1724" spans="1:7" ht="12.75">
      <c r="A1724" s="11"/>
      <c r="B1724" s="10"/>
      <c r="C1724" s="10"/>
      <c r="D1724" s="40"/>
      <c r="E1724" s="234"/>
      <c r="F1724" s="207"/>
      <c r="G1724" s="223"/>
    </row>
    <row r="1725" spans="1:7" ht="13.5" thickBot="1">
      <c r="A1725" s="104"/>
      <c r="B1725" s="97"/>
      <c r="C1725" s="97"/>
      <c r="D1725" s="92" t="s">
        <v>146</v>
      </c>
      <c r="E1725" s="160">
        <f>E1727+E1762+E1784+E1741+E1754</f>
        <v>435400</v>
      </c>
      <c r="F1725" s="160">
        <f>F1727+F1762+F1784+F1741+F1754</f>
        <v>0</v>
      </c>
      <c r="G1725" s="315">
        <f>G1727+G1762+G1784+G1741+G1754</f>
        <v>435400</v>
      </c>
    </row>
    <row r="1726" spans="1:7" ht="12.75">
      <c r="A1726" s="11"/>
      <c r="B1726" s="10"/>
      <c r="C1726" s="10"/>
      <c r="D1726" s="9" t="s">
        <v>16</v>
      </c>
      <c r="E1726" s="56"/>
      <c r="F1726" s="136"/>
      <c r="G1726" s="38"/>
    </row>
    <row r="1727" spans="1:7" ht="13.5" thickBot="1">
      <c r="A1727" s="39">
        <v>630</v>
      </c>
      <c r="B1727" s="27"/>
      <c r="C1727" s="105"/>
      <c r="D1727" s="100" t="s">
        <v>150</v>
      </c>
      <c r="E1727" s="160">
        <f>E1728</f>
        <v>2300</v>
      </c>
      <c r="F1727" s="194">
        <f>F1728</f>
        <v>0</v>
      </c>
      <c r="G1727" s="29">
        <f>F1727+E1727</f>
        <v>2300</v>
      </c>
    </row>
    <row r="1728" spans="1:7" ht="13.5" thickBot="1">
      <c r="A1728" s="11"/>
      <c r="B1728" s="32">
        <v>63003</v>
      </c>
      <c r="C1728" s="111"/>
      <c r="D1728" s="102" t="s">
        <v>151</v>
      </c>
      <c r="E1728" s="154">
        <f>SUM(E1730:E1736)</f>
        <v>2300</v>
      </c>
      <c r="F1728" s="196">
        <f>SUM(F1730:F1736)</f>
        <v>0</v>
      </c>
      <c r="G1728" s="36">
        <f>F1728+E1728</f>
        <v>2300</v>
      </c>
    </row>
    <row r="1729" spans="1:7" ht="12.75">
      <c r="A1729" s="11"/>
      <c r="B1729" s="40"/>
      <c r="C1729" s="88" t="s">
        <v>215</v>
      </c>
      <c r="D1729" s="55" t="s">
        <v>216</v>
      </c>
      <c r="E1729" s="56"/>
      <c r="F1729" s="136"/>
      <c r="G1729" s="38"/>
    </row>
    <row r="1730" spans="1:7" ht="12.75">
      <c r="A1730" s="11"/>
      <c r="B1730" s="40"/>
      <c r="C1730" s="88"/>
      <c r="D1730" s="55" t="s">
        <v>218</v>
      </c>
      <c r="E1730" s="56">
        <f>E1320</f>
        <v>1000</v>
      </c>
      <c r="F1730" s="56">
        <f aca="true" t="shared" si="52" ref="E1730:F1733">F1321</f>
        <v>0</v>
      </c>
      <c r="G1730" s="38">
        <f>F1730+E1730</f>
        <v>1000</v>
      </c>
    </row>
    <row r="1731" spans="1:7" ht="12.75">
      <c r="A1731" s="11"/>
      <c r="B1731" s="40"/>
      <c r="C1731" s="88" t="s">
        <v>153</v>
      </c>
      <c r="D1731" s="55" t="s">
        <v>33</v>
      </c>
      <c r="E1731" s="56">
        <f t="shared" si="52"/>
        <v>500</v>
      </c>
      <c r="F1731" s="56">
        <f t="shared" si="52"/>
        <v>0</v>
      </c>
      <c r="G1731" s="38">
        <f>F1731+E1731</f>
        <v>500</v>
      </c>
    </row>
    <row r="1732" spans="1:7" ht="12.75">
      <c r="A1732" s="11"/>
      <c r="B1732" s="40"/>
      <c r="C1732" s="88" t="s">
        <v>147</v>
      </c>
      <c r="D1732" s="55" t="s">
        <v>37</v>
      </c>
      <c r="E1732" s="56">
        <f t="shared" si="52"/>
        <v>500</v>
      </c>
      <c r="F1732" s="56">
        <f>F1323</f>
        <v>0</v>
      </c>
      <c r="G1732" s="227">
        <f>G1323</f>
        <v>500</v>
      </c>
    </row>
    <row r="1733" spans="1:7" ht="12.75">
      <c r="A1733" s="11"/>
      <c r="B1733" s="40"/>
      <c r="C1733" s="88" t="s">
        <v>402</v>
      </c>
      <c r="D1733" s="55" t="s">
        <v>403</v>
      </c>
      <c r="E1733" s="56">
        <f t="shared" si="52"/>
        <v>0</v>
      </c>
      <c r="F1733" s="56">
        <f>F1324</f>
        <v>0</v>
      </c>
      <c r="G1733" s="56">
        <f>G1324</f>
        <v>0</v>
      </c>
    </row>
    <row r="1734" spans="1:7" ht="12.75">
      <c r="A1734" s="11"/>
      <c r="B1734" s="40"/>
      <c r="C1734" s="88"/>
      <c r="D1734" s="55" t="s">
        <v>404</v>
      </c>
      <c r="E1734" s="56"/>
      <c r="F1734" s="56"/>
      <c r="G1734" s="56"/>
    </row>
    <row r="1735" spans="1:7" ht="12.75">
      <c r="A1735" s="11"/>
      <c r="B1735" s="40"/>
      <c r="C1735" s="88"/>
      <c r="D1735" s="55" t="s">
        <v>405</v>
      </c>
      <c r="E1735" s="56"/>
      <c r="F1735" s="56"/>
      <c r="G1735" s="56"/>
    </row>
    <row r="1736" spans="1:7" ht="12.75">
      <c r="A1736" s="11"/>
      <c r="B1736" s="40"/>
      <c r="C1736" s="88" t="s">
        <v>456</v>
      </c>
      <c r="D1736" s="55" t="s">
        <v>403</v>
      </c>
      <c r="E1736" s="56">
        <f>E1327</f>
        <v>300</v>
      </c>
      <c r="F1736" s="56">
        <f>F1327</f>
        <v>0</v>
      </c>
      <c r="G1736" s="56">
        <f>G1327</f>
        <v>300</v>
      </c>
    </row>
    <row r="1737" spans="1:7" ht="12.75">
      <c r="A1737" s="11"/>
      <c r="B1737" s="40"/>
      <c r="C1737" s="88"/>
      <c r="D1737" s="55" t="s">
        <v>404</v>
      </c>
      <c r="E1737" s="56"/>
      <c r="F1737" s="56"/>
      <c r="G1737" s="56"/>
    </row>
    <row r="1738" spans="1:7" ht="12.75">
      <c r="A1738" s="11"/>
      <c r="B1738" s="40"/>
      <c r="C1738" s="88"/>
      <c r="D1738" s="55" t="s">
        <v>405</v>
      </c>
      <c r="E1738" s="56"/>
      <c r="F1738" s="136"/>
      <c r="G1738" s="38"/>
    </row>
    <row r="1739" spans="1:7" ht="12.75">
      <c r="A1739" s="11"/>
      <c r="B1739" s="40"/>
      <c r="C1739" s="88"/>
      <c r="D1739" s="55"/>
      <c r="E1739" s="56"/>
      <c r="F1739" s="136"/>
      <c r="G1739" s="38"/>
    </row>
    <row r="1740" spans="1:7" ht="12.75">
      <c r="A1740" s="11"/>
      <c r="B1740" s="40"/>
      <c r="C1740" s="88"/>
      <c r="D1740" s="55"/>
      <c r="E1740" s="56"/>
      <c r="F1740" s="136"/>
      <c r="G1740" s="38"/>
    </row>
    <row r="1741" spans="1:7" ht="13.5" thickBot="1">
      <c r="A1741" s="39">
        <v>801</v>
      </c>
      <c r="B1741" s="27"/>
      <c r="C1741" s="105"/>
      <c r="D1741" s="100" t="s">
        <v>47</v>
      </c>
      <c r="E1741" s="160">
        <f>E1742+E1745</f>
        <v>77043</v>
      </c>
      <c r="F1741" s="208">
        <f>F1742+F1745</f>
        <v>0</v>
      </c>
      <c r="G1741" s="29">
        <f>F1741+E1741</f>
        <v>77043</v>
      </c>
    </row>
    <row r="1742" spans="1:7" ht="13.5" thickBot="1">
      <c r="A1742" s="11"/>
      <c r="B1742" s="17">
        <v>80146</v>
      </c>
      <c r="C1742" s="19"/>
      <c r="D1742" s="83" t="s">
        <v>53</v>
      </c>
      <c r="E1742" s="168">
        <f>E1743</f>
        <v>15270</v>
      </c>
      <c r="F1742" s="218">
        <f>F1743</f>
        <v>0</v>
      </c>
      <c r="G1742" s="224">
        <f>F1742+E1742</f>
        <v>15270</v>
      </c>
    </row>
    <row r="1743" spans="1:7" ht="12.75">
      <c r="A1743" s="11"/>
      <c r="B1743" s="10"/>
      <c r="C1743" s="12">
        <v>4300</v>
      </c>
      <c r="D1743" s="9" t="s">
        <v>37</v>
      </c>
      <c r="E1743" s="56">
        <f>E1470</f>
        <v>15270</v>
      </c>
      <c r="F1743" s="56">
        <f>F1470</f>
        <v>0</v>
      </c>
      <c r="G1743" s="38">
        <f>F1743+E1743</f>
        <v>15270</v>
      </c>
    </row>
    <row r="1744" spans="1:7" ht="12.75">
      <c r="A1744" s="11"/>
      <c r="B1744" s="10"/>
      <c r="C1744" s="12"/>
      <c r="D1744" s="55"/>
      <c r="E1744" s="56"/>
      <c r="F1744" s="136"/>
      <c r="G1744" s="38"/>
    </row>
    <row r="1745" spans="1:7" ht="13.5" thickBot="1">
      <c r="A1745" s="11"/>
      <c r="B1745" s="17">
        <v>80195</v>
      </c>
      <c r="C1745" s="19"/>
      <c r="D1745" s="83" t="s">
        <v>54</v>
      </c>
      <c r="E1745" s="148">
        <f>SUM(E1746:E1752)</f>
        <v>61773</v>
      </c>
      <c r="F1745" s="148">
        <f>SUM(F1746:F1752)</f>
        <v>0</v>
      </c>
      <c r="G1745" s="36">
        <f>F1745+E1745</f>
        <v>61773</v>
      </c>
    </row>
    <row r="1746" spans="1:7" ht="12.75">
      <c r="A1746" s="11"/>
      <c r="B1746" s="10"/>
      <c r="C1746" s="240">
        <v>2820</v>
      </c>
      <c r="D1746" s="97" t="str">
        <f>D1473</f>
        <v>Dotacja celowa z budżetu na fin. zadań stowarzyszeń</v>
      </c>
      <c r="E1746" s="143">
        <f>E1473</f>
        <v>18500</v>
      </c>
      <c r="F1746" s="143">
        <f>F1473</f>
        <v>0</v>
      </c>
      <c r="G1746" s="38">
        <f>F1746+E1746</f>
        <v>18500</v>
      </c>
    </row>
    <row r="1747" spans="1:7" ht="12.75">
      <c r="A1747" s="11"/>
      <c r="B1747" s="10"/>
      <c r="C1747" s="462">
        <v>3030</v>
      </c>
      <c r="D1747" s="97" t="s">
        <v>149</v>
      </c>
      <c r="E1747" s="143">
        <f>E1474</f>
        <v>212</v>
      </c>
      <c r="F1747" s="143">
        <f>F1474</f>
        <v>0</v>
      </c>
      <c r="G1747" s="143">
        <f>G1474</f>
        <v>212</v>
      </c>
    </row>
    <row r="1748" spans="1:7" ht="12.75">
      <c r="A1748" s="11"/>
      <c r="B1748" s="10"/>
      <c r="C1748" s="12">
        <v>4010</v>
      </c>
      <c r="D1748" s="9" t="s">
        <v>29</v>
      </c>
      <c r="E1748" s="143">
        <f>E1475</f>
        <v>24845</v>
      </c>
      <c r="F1748" s="143">
        <f>F1475</f>
        <v>0</v>
      </c>
      <c r="G1748" s="38">
        <f>F1748+E1748</f>
        <v>24845</v>
      </c>
    </row>
    <row r="1749" spans="1:7" ht="12.75">
      <c r="A1749" s="11"/>
      <c r="B1749" s="10"/>
      <c r="C1749" s="12">
        <v>4110</v>
      </c>
      <c r="D1749" s="9" t="s">
        <v>31</v>
      </c>
      <c r="E1749" s="143">
        <f>E1476</f>
        <v>3860</v>
      </c>
      <c r="F1749" s="143">
        <f>F1476</f>
        <v>0</v>
      </c>
      <c r="G1749" s="38">
        <f>F1749+E1749</f>
        <v>3860</v>
      </c>
    </row>
    <row r="1750" spans="1:7" ht="12.75">
      <c r="A1750" s="11"/>
      <c r="B1750" s="10"/>
      <c r="C1750" s="12">
        <v>4120</v>
      </c>
      <c r="D1750" s="9" t="s">
        <v>32</v>
      </c>
      <c r="E1750" s="143">
        <f>E1477</f>
        <v>608</v>
      </c>
      <c r="F1750" s="143">
        <f>F1477</f>
        <v>0</v>
      </c>
      <c r="G1750" s="143">
        <f>G1477</f>
        <v>608</v>
      </c>
    </row>
    <row r="1751" spans="1:7" ht="12.75">
      <c r="A1751" s="11"/>
      <c r="B1751" s="10"/>
      <c r="C1751" s="12">
        <v>4170</v>
      </c>
      <c r="D1751" s="55" t="s">
        <v>229</v>
      </c>
      <c r="E1751" s="143">
        <f>E1478</f>
        <v>700</v>
      </c>
      <c r="F1751" s="143">
        <f>F1478</f>
        <v>0</v>
      </c>
      <c r="G1751" s="143">
        <f>G1478</f>
        <v>700</v>
      </c>
    </row>
    <row r="1752" spans="1:7" ht="12.75">
      <c r="A1752" s="11"/>
      <c r="B1752" s="10"/>
      <c r="C1752" s="10">
        <v>4300</v>
      </c>
      <c r="D1752" s="55" t="s">
        <v>37</v>
      </c>
      <c r="E1752" s="143">
        <f>E1480</f>
        <v>13048</v>
      </c>
      <c r="F1752" s="143">
        <f>F1480</f>
        <v>0</v>
      </c>
      <c r="G1752" s="355">
        <f>G1480</f>
        <v>13048</v>
      </c>
    </row>
    <row r="1753" spans="1:7" ht="12.75">
      <c r="A1753" s="11"/>
      <c r="B1753" s="10"/>
      <c r="C1753" s="88"/>
      <c r="D1753" s="55"/>
      <c r="E1753" s="142"/>
      <c r="F1753" s="143"/>
      <c r="G1753" s="343"/>
    </row>
    <row r="1754" spans="1:7" ht="13.5" thickBot="1">
      <c r="A1754" s="39">
        <v>854</v>
      </c>
      <c r="B1754" s="27"/>
      <c r="C1754" s="92"/>
      <c r="D1754" s="100" t="s">
        <v>55</v>
      </c>
      <c r="E1754" s="160">
        <f>E1755+E1759</f>
        <v>155922</v>
      </c>
      <c r="F1754" s="208">
        <f>F1755+F1759</f>
        <v>0</v>
      </c>
      <c r="G1754" s="29">
        <f>F1754+E1754</f>
        <v>155922</v>
      </c>
    </row>
    <row r="1755" spans="1:7" ht="13.5" thickBot="1">
      <c r="A1755" s="11"/>
      <c r="B1755" s="32">
        <v>85406</v>
      </c>
      <c r="C1755" s="66"/>
      <c r="D1755" s="102" t="s">
        <v>230</v>
      </c>
      <c r="E1755" s="154">
        <f>E1756</f>
        <v>120000</v>
      </c>
      <c r="F1755" s="209">
        <f>F1756</f>
        <v>0</v>
      </c>
      <c r="G1755" s="133">
        <f>F1755+E1755</f>
        <v>120000</v>
      </c>
    </row>
    <row r="1756" spans="1:7" ht="12.75">
      <c r="A1756" s="11"/>
      <c r="B1756" s="10"/>
      <c r="C1756" s="12">
        <v>2310</v>
      </c>
      <c r="D1756" s="55" t="s">
        <v>231</v>
      </c>
      <c r="E1756" s="56">
        <f>E1519</f>
        <v>120000</v>
      </c>
      <c r="F1756" s="136"/>
      <c r="G1756" s="38">
        <f>F1756+E1756</f>
        <v>120000</v>
      </c>
    </row>
    <row r="1757" spans="1:7" ht="12.75">
      <c r="A1757" s="11"/>
      <c r="B1757" s="10"/>
      <c r="C1757" s="12"/>
      <c r="D1757" s="55" t="s">
        <v>232</v>
      </c>
      <c r="E1757" s="56"/>
      <c r="F1757" s="56"/>
      <c r="G1757" s="38"/>
    </row>
    <row r="1758" spans="1:7" ht="12.75">
      <c r="A1758" s="11"/>
      <c r="B1758" s="10"/>
      <c r="C1758" s="12"/>
      <c r="D1758" s="55"/>
      <c r="E1758" s="56"/>
      <c r="F1758" s="136"/>
      <c r="G1758" s="38"/>
    </row>
    <row r="1759" spans="1:7" ht="13.5" thickBot="1">
      <c r="A1759" s="11"/>
      <c r="B1759" s="17">
        <v>85415</v>
      </c>
      <c r="C1759" s="19"/>
      <c r="D1759" s="83" t="s">
        <v>57</v>
      </c>
      <c r="E1759" s="148">
        <f>SUM(E1760:E1760)</f>
        <v>35922</v>
      </c>
      <c r="F1759" s="149">
        <f>SUM(F1760:F1760)</f>
        <v>0</v>
      </c>
      <c r="G1759" s="36">
        <f>F1759+E1759</f>
        <v>35922</v>
      </c>
    </row>
    <row r="1760" spans="1:7" ht="12.75">
      <c r="A1760" s="11"/>
      <c r="B1760" s="10"/>
      <c r="C1760" s="12">
        <v>3240</v>
      </c>
      <c r="D1760" s="55" t="s">
        <v>58</v>
      </c>
      <c r="E1760" s="56">
        <f>E1524</f>
        <v>35922</v>
      </c>
      <c r="F1760" s="56">
        <f>F1524</f>
        <v>0</v>
      </c>
      <c r="G1760" s="38">
        <f>F1760+E1760</f>
        <v>35922</v>
      </c>
    </row>
    <row r="1761" spans="1:7" ht="12.75">
      <c r="A1761" s="11"/>
      <c r="B1761" s="10"/>
      <c r="C1761" s="12"/>
      <c r="D1761" s="55"/>
      <c r="E1761" s="56"/>
      <c r="F1761" s="207"/>
      <c r="G1761" s="38"/>
    </row>
    <row r="1762" spans="1:7" ht="13.5" thickBot="1">
      <c r="A1762" s="39">
        <v>921</v>
      </c>
      <c r="B1762" s="27"/>
      <c r="C1762" s="92"/>
      <c r="D1762" s="100" t="s">
        <v>145</v>
      </c>
      <c r="E1762" s="160">
        <f>E1763+E1770+E1776</f>
        <v>100135</v>
      </c>
      <c r="F1762" s="194">
        <f>F1763+F1770+F1776</f>
        <v>0</v>
      </c>
      <c r="G1762" s="29">
        <f>F1762+E1762</f>
        <v>100135</v>
      </c>
    </row>
    <row r="1763" spans="1:7" ht="13.5" thickBot="1">
      <c r="A1763" s="11"/>
      <c r="B1763" s="32">
        <v>92105</v>
      </c>
      <c r="C1763" s="66"/>
      <c r="D1763" s="102" t="s">
        <v>164</v>
      </c>
      <c r="E1763" s="154">
        <f>SUM(E1765:E1768)</f>
        <v>23060</v>
      </c>
      <c r="F1763" s="195">
        <f>SUM(F1765:F1768)</f>
        <v>0</v>
      </c>
      <c r="G1763" s="133">
        <f>F1763+E1763</f>
        <v>23060</v>
      </c>
    </row>
    <row r="1764" spans="1:7" ht="12.75">
      <c r="A1764" s="11"/>
      <c r="B1764" s="10"/>
      <c r="C1764" s="88" t="s">
        <v>215</v>
      </c>
      <c r="D1764" s="55" t="s">
        <v>216</v>
      </c>
      <c r="E1764" s="56"/>
      <c r="F1764" s="136"/>
      <c r="G1764" s="38"/>
    </row>
    <row r="1765" spans="1:7" ht="12.75">
      <c r="A1765" s="11"/>
      <c r="B1765" s="10"/>
      <c r="C1765" s="88"/>
      <c r="D1765" s="55" t="s">
        <v>218</v>
      </c>
      <c r="E1765" s="56">
        <f>E1532</f>
        <v>10000</v>
      </c>
      <c r="F1765" s="56">
        <f>F1533</f>
        <v>0</v>
      </c>
      <c r="G1765" s="38">
        <f>F1765+E1765</f>
        <v>10000</v>
      </c>
    </row>
    <row r="1766" spans="1:7" ht="12.75">
      <c r="A1766" s="11"/>
      <c r="B1766" s="10"/>
      <c r="C1766" s="10">
        <v>3020</v>
      </c>
      <c r="D1766" s="9" t="s">
        <v>28</v>
      </c>
      <c r="E1766" s="56">
        <f aca="true" t="shared" si="53" ref="E1766:F1768">E1534</f>
        <v>6000</v>
      </c>
      <c r="F1766" s="56">
        <f t="shared" si="53"/>
        <v>0</v>
      </c>
      <c r="G1766" s="38">
        <f>F1766+E1766</f>
        <v>6000</v>
      </c>
    </row>
    <row r="1767" spans="1:7" ht="12.75">
      <c r="A1767" s="11"/>
      <c r="B1767" s="10"/>
      <c r="C1767" s="88" t="s">
        <v>153</v>
      </c>
      <c r="D1767" s="55" t="s">
        <v>33</v>
      </c>
      <c r="E1767" s="56">
        <f t="shared" si="53"/>
        <v>3000</v>
      </c>
      <c r="F1767" s="56">
        <f t="shared" si="53"/>
        <v>0</v>
      </c>
      <c r="G1767" s="38">
        <f>F1767+E1767</f>
        <v>3000</v>
      </c>
    </row>
    <row r="1768" spans="1:7" ht="12.75">
      <c r="A1768" s="11"/>
      <c r="B1768" s="10"/>
      <c r="C1768" s="10">
        <v>4300</v>
      </c>
      <c r="D1768" s="9" t="s">
        <v>37</v>
      </c>
      <c r="E1768" s="56">
        <f t="shared" si="53"/>
        <v>4060</v>
      </c>
      <c r="F1768" s="56">
        <f t="shared" si="53"/>
        <v>0</v>
      </c>
      <c r="G1768" s="38">
        <f>F1768+E1768</f>
        <v>4060</v>
      </c>
    </row>
    <row r="1769" spans="1:7" ht="12.75">
      <c r="A1769" s="11"/>
      <c r="B1769" s="10"/>
      <c r="C1769" s="12"/>
      <c r="D1769" s="55"/>
      <c r="E1769" s="56"/>
      <c r="F1769" s="136"/>
      <c r="G1769" s="38"/>
    </row>
    <row r="1770" spans="1:7" ht="13.5" thickBot="1">
      <c r="A1770" s="11"/>
      <c r="B1770" s="17">
        <v>92116</v>
      </c>
      <c r="C1770" s="19"/>
      <c r="D1770" s="83" t="s">
        <v>165</v>
      </c>
      <c r="E1770" s="148">
        <f>E1772+E1774</f>
        <v>36000</v>
      </c>
      <c r="F1770" s="196">
        <f>F1772+F1774</f>
        <v>0</v>
      </c>
      <c r="G1770" s="36">
        <f>F1770+E1770</f>
        <v>36000</v>
      </c>
    </row>
    <row r="1771" spans="1:7" ht="12.75">
      <c r="A1771" s="11"/>
      <c r="B1771" s="10"/>
      <c r="C1771" s="12">
        <v>2310</v>
      </c>
      <c r="D1771" s="55" t="s">
        <v>174</v>
      </c>
      <c r="E1771" s="56"/>
      <c r="F1771" s="136"/>
      <c r="G1771" s="38"/>
    </row>
    <row r="1772" spans="1:7" ht="12.75">
      <c r="A1772" s="11"/>
      <c r="B1772" s="10"/>
      <c r="C1772" s="12"/>
      <c r="D1772" s="55" t="s">
        <v>244</v>
      </c>
      <c r="E1772" s="56">
        <f>E1539</f>
        <v>35000</v>
      </c>
      <c r="F1772" s="56">
        <f>F1539</f>
        <v>0</v>
      </c>
      <c r="G1772" s="38">
        <f>F1772+E1772</f>
        <v>35000</v>
      </c>
    </row>
    <row r="1773" spans="1:7" ht="12.75">
      <c r="A1773" s="11"/>
      <c r="B1773" s="10"/>
      <c r="C1773" s="12">
        <v>2330</v>
      </c>
      <c r="D1773" s="55" t="s">
        <v>426</v>
      </c>
      <c r="E1773" s="56"/>
      <c r="F1773" s="56"/>
      <c r="G1773" s="38"/>
    </row>
    <row r="1774" spans="1:7" ht="12.75">
      <c r="A1774" s="11"/>
      <c r="B1774" s="10"/>
      <c r="C1774" s="12"/>
      <c r="D1774" s="55" t="s">
        <v>427</v>
      </c>
      <c r="E1774" s="56">
        <f>E1541</f>
        <v>1000</v>
      </c>
      <c r="F1774" s="56">
        <f>F1541</f>
        <v>0</v>
      </c>
      <c r="G1774" s="38">
        <f>E1774+F1774</f>
        <v>1000</v>
      </c>
    </row>
    <row r="1775" spans="1:7" ht="12.75">
      <c r="A1775" s="11"/>
      <c r="B1775" s="10"/>
      <c r="C1775" s="12"/>
      <c r="D1775" s="55"/>
      <c r="E1775" s="56"/>
      <c r="F1775" s="136"/>
      <c r="G1775" s="38"/>
    </row>
    <row r="1776" spans="1:7" ht="13.5" thickBot="1">
      <c r="A1776" s="11"/>
      <c r="B1776" s="17">
        <v>92195</v>
      </c>
      <c r="C1776" s="19"/>
      <c r="D1776" s="83" t="s">
        <v>54</v>
      </c>
      <c r="E1776" s="148">
        <f>SUM(E1777:E1781)</f>
        <v>41075</v>
      </c>
      <c r="F1776" s="149">
        <f>SUM(F1777:F1781)</f>
        <v>0</v>
      </c>
      <c r="G1776" s="36">
        <f>SUM(G1777:G1781)</f>
        <v>41075</v>
      </c>
    </row>
    <row r="1777" spans="1:7" ht="12.75">
      <c r="A1777" s="11"/>
      <c r="B1777" s="10"/>
      <c r="C1777" s="12">
        <v>4110</v>
      </c>
      <c r="D1777" s="9" t="s">
        <v>31</v>
      </c>
      <c r="E1777" s="56">
        <f aca="true" t="shared" si="54" ref="E1777:G1778">E1545</f>
        <v>162</v>
      </c>
      <c r="F1777" s="56">
        <f t="shared" si="54"/>
        <v>0</v>
      </c>
      <c r="G1777" s="56">
        <f t="shared" si="54"/>
        <v>162</v>
      </c>
    </row>
    <row r="1778" spans="1:7" ht="12.75">
      <c r="A1778" s="11"/>
      <c r="B1778" s="10"/>
      <c r="C1778" s="12">
        <v>4120</v>
      </c>
      <c r="D1778" s="9" t="s">
        <v>32</v>
      </c>
      <c r="E1778" s="56">
        <f t="shared" si="54"/>
        <v>27</v>
      </c>
      <c r="F1778" s="56">
        <f t="shared" si="54"/>
        <v>0</v>
      </c>
      <c r="G1778" s="56">
        <f t="shared" si="54"/>
        <v>27</v>
      </c>
    </row>
    <row r="1779" spans="1:7" ht="12.75">
      <c r="A1779" s="11"/>
      <c r="B1779" s="10"/>
      <c r="C1779" s="12">
        <v>4170</v>
      </c>
      <c r="D1779" s="55" t="s">
        <v>229</v>
      </c>
      <c r="E1779" s="56">
        <f>E1547</f>
        <v>7275</v>
      </c>
      <c r="F1779" s="56">
        <f>F1547</f>
        <v>0</v>
      </c>
      <c r="G1779" s="56">
        <f>G1547</f>
        <v>7275</v>
      </c>
    </row>
    <row r="1780" spans="1:7" ht="12.75">
      <c r="A1780" s="11"/>
      <c r="B1780" s="10"/>
      <c r="C1780" s="12">
        <v>4210</v>
      </c>
      <c r="D1780" s="55" t="s">
        <v>33</v>
      </c>
      <c r="E1780" s="56">
        <f>E1548</f>
        <v>11488</v>
      </c>
      <c r="F1780" s="56">
        <f>F1548</f>
        <v>0</v>
      </c>
      <c r="G1780" s="38">
        <f>E1780+F1780</f>
        <v>11488</v>
      </c>
    </row>
    <row r="1781" spans="1:7" ht="12.75">
      <c r="A1781" s="11"/>
      <c r="B1781" s="10"/>
      <c r="C1781" s="12">
        <v>4300</v>
      </c>
      <c r="D1781" s="55" t="s">
        <v>37</v>
      </c>
      <c r="E1781" s="56">
        <f>E1549</f>
        <v>22123</v>
      </c>
      <c r="F1781" s="56">
        <f>F1549</f>
        <v>0</v>
      </c>
      <c r="G1781" s="38">
        <f>E1781+F1781</f>
        <v>22123</v>
      </c>
    </row>
    <row r="1782" spans="1:7" ht="12.75">
      <c r="A1782" s="11"/>
      <c r="B1782" s="10"/>
      <c r="C1782" s="12"/>
      <c r="D1782" s="55"/>
      <c r="E1782" s="56"/>
      <c r="F1782" s="136"/>
      <c r="G1782" s="38"/>
    </row>
    <row r="1783" spans="1:7" ht="12.75">
      <c r="A1783" s="11"/>
      <c r="B1783" s="10"/>
      <c r="C1783" s="12"/>
      <c r="D1783" s="55"/>
      <c r="E1783" s="56"/>
      <c r="F1783" s="136"/>
      <c r="G1783" s="38"/>
    </row>
    <row r="1784" spans="1:7" ht="13.5" thickBot="1">
      <c r="A1784" s="39">
        <v>926</v>
      </c>
      <c r="B1784" s="27"/>
      <c r="C1784" s="92"/>
      <c r="D1784" s="100" t="s">
        <v>166</v>
      </c>
      <c r="E1784" s="160">
        <f>E1785</f>
        <v>100000</v>
      </c>
      <c r="F1784" s="194">
        <f>F1785</f>
        <v>0</v>
      </c>
      <c r="G1784" s="29">
        <f>F1784+E1784</f>
        <v>100000</v>
      </c>
    </row>
    <row r="1785" spans="1:7" ht="13.5" thickBot="1">
      <c r="A1785" s="11"/>
      <c r="B1785" s="32">
        <v>92605</v>
      </c>
      <c r="C1785" s="66"/>
      <c r="D1785" s="102" t="s">
        <v>175</v>
      </c>
      <c r="E1785" s="154">
        <f>SUM(E1787:E1790)</f>
        <v>100000</v>
      </c>
      <c r="F1785" s="195">
        <f>SUM(F1787:F1790)</f>
        <v>0</v>
      </c>
      <c r="G1785" s="133">
        <f>F1785+E1785</f>
        <v>100000</v>
      </c>
    </row>
    <row r="1786" spans="1:7" ht="12.75">
      <c r="A1786" s="11"/>
      <c r="B1786" s="10"/>
      <c r="C1786" s="88" t="s">
        <v>215</v>
      </c>
      <c r="D1786" s="55" t="s">
        <v>216</v>
      </c>
      <c r="E1786" s="56"/>
      <c r="F1786" s="136"/>
      <c r="G1786" s="38"/>
    </row>
    <row r="1787" spans="1:7" ht="12.75">
      <c r="A1787" s="11"/>
      <c r="B1787" s="10"/>
      <c r="C1787" s="88"/>
      <c r="D1787" s="55" t="s">
        <v>218</v>
      </c>
      <c r="E1787" s="56">
        <f>E1557</f>
        <v>70000</v>
      </c>
      <c r="F1787" s="56">
        <f>F1558</f>
        <v>0</v>
      </c>
      <c r="G1787" s="38">
        <f>F1787+E1787</f>
        <v>70000</v>
      </c>
    </row>
    <row r="1788" spans="1:7" ht="12.75">
      <c r="A1788" s="11"/>
      <c r="B1788" s="10"/>
      <c r="C1788" s="10">
        <v>3020</v>
      </c>
      <c r="D1788" s="9" t="s">
        <v>28</v>
      </c>
      <c r="E1788" s="56">
        <f aca="true" t="shared" si="55" ref="E1788:F1790">E1559</f>
        <v>10000</v>
      </c>
      <c r="F1788" s="56">
        <f t="shared" si="55"/>
        <v>0</v>
      </c>
      <c r="G1788" s="38">
        <f>F1788+E1788</f>
        <v>10000</v>
      </c>
    </row>
    <row r="1789" spans="1:7" ht="12.75">
      <c r="A1789" s="11"/>
      <c r="B1789" s="10"/>
      <c r="C1789" s="10">
        <v>4210</v>
      </c>
      <c r="D1789" s="9" t="s">
        <v>33</v>
      </c>
      <c r="E1789" s="56">
        <f t="shared" si="55"/>
        <v>5000</v>
      </c>
      <c r="F1789" s="56">
        <f t="shared" si="55"/>
        <v>0</v>
      </c>
      <c r="G1789" s="38">
        <f>F1789+E1789</f>
        <v>5000</v>
      </c>
    </row>
    <row r="1790" spans="1:7" ht="12.75">
      <c r="A1790" s="11"/>
      <c r="B1790" s="10"/>
      <c r="C1790" s="10">
        <v>4300</v>
      </c>
      <c r="D1790" s="9" t="s">
        <v>37</v>
      </c>
      <c r="E1790" s="56">
        <f t="shared" si="55"/>
        <v>15000</v>
      </c>
      <c r="F1790" s="56">
        <f t="shared" si="55"/>
        <v>0</v>
      </c>
      <c r="G1790" s="38">
        <f>F1790+E1790</f>
        <v>15000</v>
      </c>
    </row>
    <row r="1791" spans="1:7" ht="13.5" thickBot="1">
      <c r="A1791" s="84"/>
      <c r="B1791" s="83"/>
      <c r="C1791" s="83"/>
      <c r="D1791" s="83"/>
      <c r="E1791" s="148"/>
      <c r="F1791" s="197"/>
      <c r="G1791" s="47"/>
    </row>
    <row r="1793" spans="1:7" ht="15">
      <c r="A1793" s="120"/>
      <c r="B1793" s="120"/>
      <c r="C1793" s="120"/>
      <c r="D1793" s="121"/>
      <c r="F1793" s="480" t="s">
        <v>168</v>
      </c>
      <c r="G1793" s="480"/>
    </row>
    <row r="1794" spans="1:7" ht="14.25" customHeight="1">
      <c r="A1794" s="482" t="s">
        <v>178</v>
      </c>
      <c r="B1794" s="482"/>
      <c r="C1794" s="482"/>
      <c r="D1794" s="482"/>
      <c r="E1794" s="482"/>
      <c r="F1794" s="482"/>
      <c r="G1794" s="482"/>
    </row>
    <row r="1795" spans="1:7" ht="13.5" thickBot="1">
      <c r="A1795" s="481" t="s">
        <v>170</v>
      </c>
      <c r="B1795" s="481"/>
      <c r="C1795" s="481"/>
      <c r="D1795" s="481"/>
      <c r="E1795" s="481"/>
      <c r="F1795" s="481"/>
      <c r="G1795" s="481"/>
    </row>
    <row r="1796" spans="1:7" ht="12.75">
      <c r="A1796" s="54"/>
      <c r="B1796" s="9"/>
      <c r="C1796" s="9"/>
      <c r="D1796" s="9"/>
      <c r="E1796" s="189" t="s">
        <v>8</v>
      </c>
      <c r="F1796" s="189"/>
      <c r="G1796" s="7" t="s">
        <v>8</v>
      </c>
    </row>
    <row r="1797" spans="1:7" ht="12.75">
      <c r="A1797" s="8" t="s">
        <v>9</v>
      </c>
      <c r="B1797" s="9" t="s">
        <v>10</v>
      </c>
      <c r="C1797" s="10" t="s">
        <v>11</v>
      </c>
      <c r="D1797" s="10" t="s">
        <v>12</v>
      </c>
      <c r="E1797" s="190" t="s">
        <v>373</v>
      </c>
      <c r="F1797" s="190" t="s">
        <v>13</v>
      </c>
      <c r="G1797" s="14" t="s">
        <v>373</v>
      </c>
    </row>
    <row r="1798" spans="1:7" ht="13.5" thickBot="1">
      <c r="A1798" s="15"/>
      <c r="B1798" s="16"/>
      <c r="C1798" s="17"/>
      <c r="D1798" s="17"/>
      <c r="E1798" s="21"/>
      <c r="F1798" s="21"/>
      <c r="G1798" s="20" t="s">
        <v>14</v>
      </c>
    </row>
    <row r="1799" spans="1:7" ht="13.5" thickBot="1">
      <c r="A1799" s="15">
        <v>1</v>
      </c>
      <c r="B1799" s="17">
        <v>2</v>
      </c>
      <c r="C1799" s="17">
        <v>3</v>
      </c>
      <c r="D1799" s="17">
        <v>4</v>
      </c>
      <c r="E1799" s="85">
        <v>5</v>
      </c>
      <c r="F1799" s="85">
        <v>6</v>
      </c>
      <c r="G1799" s="110">
        <v>7</v>
      </c>
    </row>
    <row r="1800" spans="1:7" ht="15">
      <c r="A1800" s="115"/>
      <c r="B1800" s="116"/>
      <c r="C1800" s="116"/>
      <c r="D1800" s="122"/>
      <c r="E1800" s="191"/>
      <c r="F1800" s="220"/>
      <c r="G1800" s="123"/>
    </row>
    <row r="1801" spans="1:7" ht="15" thickBot="1">
      <c r="A1801" s="115"/>
      <c r="B1801" s="116"/>
      <c r="C1801" s="116"/>
      <c r="D1801" s="92" t="s">
        <v>146</v>
      </c>
      <c r="E1801" s="192">
        <f>E1803</f>
        <v>263000</v>
      </c>
      <c r="F1801" s="194">
        <f>F1803</f>
        <v>-400</v>
      </c>
      <c r="G1801" s="42">
        <f>F1801+E1801</f>
        <v>262600</v>
      </c>
    </row>
    <row r="1802" spans="1:7" ht="14.25">
      <c r="A1802" s="115"/>
      <c r="B1802" s="116"/>
      <c r="C1802" s="116"/>
      <c r="D1802" s="9" t="s">
        <v>16</v>
      </c>
      <c r="E1802" s="144"/>
      <c r="F1802" s="221"/>
      <c r="G1802" s="60"/>
    </row>
    <row r="1803" spans="1:7" ht="13.5" thickBot="1">
      <c r="A1803" s="39">
        <v>750</v>
      </c>
      <c r="B1803" s="92"/>
      <c r="C1803" s="92"/>
      <c r="D1803" s="100" t="s">
        <v>131</v>
      </c>
      <c r="E1803" s="192">
        <f>E1804</f>
        <v>263000</v>
      </c>
      <c r="F1803" s="194">
        <f>F1804</f>
        <v>-400</v>
      </c>
      <c r="G1803" s="42">
        <f aca="true" t="shared" si="56" ref="G1803:G1811">F1803+E1803</f>
        <v>262600</v>
      </c>
    </row>
    <row r="1804" spans="1:7" ht="15" thickBot="1">
      <c r="A1804" s="124"/>
      <c r="B1804" s="19">
        <v>75019</v>
      </c>
      <c r="C1804" s="87"/>
      <c r="D1804" s="83" t="s">
        <v>155</v>
      </c>
      <c r="E1804" s="201">
        <f>SUM(E1805:E1811)</f>
        <v>263000</v>
      </c>
      <c r="F1804" s="195">
        <f>SUM(F1805:F1811)</f>
        <v>-400</v>
      </c>
      <c r="G1804" s="44">
        <f t="shared" si="56"/>
        <v>262600</v>
      </c>
    </row>
    <row r="1805" spans="1:7" ht="14.25">
      <c r="A1805" s="124"/>
      <c r="B1805" s="12"/>
      <c r="C1805" s="10">
        <v>3030</v>
      </c>
      <c r="D1805" s="9" t="s">
        <v>149</v>
      </c>
      <c r="E1805" s="144">
        <f aca="true" t="shared" si="57" ref="E1805:F1808">E1375</f>
        <v>249600</v>
      </c>
      <c r="F1805" s="144">
        <f t="shared" si="57"/>
        <v>0</v>
      </c>
      <c r="G1805" s="46">
        <f t="shared" si="56"/>
        <v>249600</v>
      </c>
    </row>
    <row r="1806" spans="1:7" ht="14.25">
      <c r="A1806" s="124"/>
      <c r="B1806" s="12"/>
      <c r="C1806" s="10">
        <v>4210</v>
      </c>
      <c r="D1806" s="9" t="s">
        <v>33</v>
      </c>
      <c r="E1806" s="144">
        <f t="shared" si="57"/>
        <v>2500</v>
      </c>
      <c r="F1806" s="144">
        <f t="shared" si="57"/>
        <v>0</v>
      </c>
      <c r="G1806" s="46">
        <f t="shared" si="56"/>
        <v>2500</v>
      </c>
    </row>
    <row r="1807" spans="1:7" ht="14.25">
      <c r="A1807" s="124"/>
      <c r="B1807" s="12"/>
      <c r="C1807" s="10">
        <v>4300</v>
      </c>
      <c r="D1807" s="9" t="s">
        <v>37</v>
      </c>
      <c r="E1807" s="144">
        <f t="shared" si="57"/>
        <v>7000</v>
      </c>
      <c r="F1807" s="144">
        <f t="shared" si="57"/>
        <v>-400</v>
      </c>
      <c r="G1807" s="46">
        <f t="shared" si="56"/>
        <v>6600</v>
      </c>
    </row>
    <row r="1808" spans="1:7" ht="14.25">
      <c r="A1808" s="124"/>
      <c r="B1808" s="12"/>
      <c r="C1808" s="10">
        <v>4370</v>
      </c>
      <c r="D1808" s="9" t="s">
        <v>285</v>
      </c>
      <c r="E1808" s="144">
        <f t="shared" si="57"/>
        <v>1500</v>
      </c>
      <c r="F1808" s="144"/>
      <c r="G1808" s="46">
        <f t="shared" si="56"/>
        <v>1500</v>
      </c>
    </row>
    <row r="1809" spans="1:7" ht="14.25">
      <c r="A1809" s="124"/>
      <c r="B1809" s="12"/>
      <c r="C1809" s="10">
        <v>4410</v>
      </c>
      <c r="D1809" s="9" t="s">
        <v>38</v>
      </c>
      <c r="E1809" s="144">
        <f>E1379</f>
        <v>1400</v>
      </c>
      <c r="F1809" s="144">
        <f>F1379</f>
        <v>0</v>
      </c>
      <c r="G1809" s="46">
        <f t="shared" si="56"/>
        <v>1400</v>
      </c>
    </row>
    <row r="1810" spans="1:7" ht="14.25">
      <c r="A1810" s="124"/>
      <c r="B1810" s="12"/>
      <c r="C1810" s="12">
        <v>4420</v>
      </c>
      <c r="D1810" s="55" t="s">
        <v>91</v>
      </c>
      <c r="E1810" s="144">
        <f>E1380</f>
        <v>500</v>
      </c>
      <c r="F1810" s="144">
        <f>F1380</f>
        <v>0</v>
      </c>
      <c r="G1810" s="46">
        <f t="shared" si="56"/>
        <v>500</v>
      </c>
    </row>
    <row r="1811" spans="1:7" ht="14.25">
      <c r="A1811" s="124"/>
      <c r="B1811" s="10"/>
      <c r="C1811" s="12">
        <v>4700</v>
      </c>
      <c r="D1811" s="55" t="s">
        <v>302</v>
      </c>
      <c r="E1811" s="144">
        <f>E1381</f>
        <v>500</v>
      </c>
      <c r="F1811" s="167"/>
      <c r="G1811" s="46">
        <f t="shared" si="56"/>
        <v>500</v>
      </c>
    </row>
    <row r="1812" spans="1:7" ht="15" thickBot="1">
      <c r="A1812" s="125"/>
      <c r="B1812" s="126"/>
      <c r="C1812" s="127"/>
      <c r="D1812" s="128"/>
      <c r="E1812" s="150"/>
      <c r="F1812" s="197"/>
      <c r="G1812" s="35"/>
    </row>
    <row r="1815" spans="1:7" ht="14.25">
      <c r="A1815" s="120"/>
      <c r="B1815" s="120"/>
      <c r="C1815" s="120"/>
      <c r="E1815" s="242"/>
      <c r="F1815" s="480" t="s">
        <v>2</v>
      </c>
      <c r="G1815" s="480"/>
    </row>
    <row r="1816" spans="1:7" ht="12.75">
      <c r="A1816" s="482" t="s">
        <v>179</v>
      </c>
      <c r="B1816" s="482"/>
      <c r="C1816" s="482"/>
      <c r="D1816" s="482"/>
      <c r="E1816" s="482"/>
      <c r="F1816" s="482"/>
      <c r="G1816" s="482"/>
    </row>
    <row r="1817" spans="1:7" ht="13.5" thickBot="1">
      <c r="A1817" s="481" t="s">
        <v>170</v>
      </c>
      <c r="B1817" s="481"/>
      <c r="C1817" s="481"/>
      <c r="D1817" s="481"/>
      <c r="E1817" s="481"/>
      <c r="F1817" s="481"/>
      <c r="G1817" s="481"/>
    </row>
    <row r="1818" spans="1:7" ht="12.75">
      <c r="A1818" s="54"/>
      <c r="B1818" s="9"/>
      <c r="C1818" s="9"/>
      <c r="D1818" s="9"/>
      <c r="E1818" s="189" t="s">
        <v>8</v>
      </c>
      <c r="F1818" s="189"/>
      <c r="G1818" s="7" t="s">
        <v>8</v>
      </c>
    </row>
    <row r="1819" spans="1:7" ht="12.75">
      <c r="A1819" s="8" t="s">
        <v>9</v>
      </c>
      <c r="B1819" s="9" t="s">
        <v>10</v>
      </c>
      <c r="C1819" s="10" t="s">
        <v>11</v>
      </c>
      <c r="D1819" s="10" t="s">
        <v>12</v>
      </c>
      <c r="E1819" s="190" t="s">
        <v>373</v>
      </c>
      <c r="F1819" s="190" t="s">
        <v>13</v>
      </c>
      <c r="G1819" s="14" t="s">
        <v>373</v>
      </c>
    </row>
    <row r="1820" spans="1:7" ht="13.5" thickBot="1">
      <c r="A1820" s="15"/>
      <c r="B1820" s="16"/>
      <c r="C1820" s="17"/>
      <c r="D1820" s="17"/>
      <c r="E1820" s="21"/>
      <c r="F1820" s="21"/>
      <c r="G1820" s="20" t="s">
        <v>14</v>
      </c>
    </row>
    <row r="1821" spans="1:7" ht="13.5" thickBot="1">
      <c r="A1821" s="15">
        <v>1</v>
      </c>
      <c r="B1821" s="17">
        <v>2</v>
      </c>
      <c r="C1821" s="17">
        <v>3</v>
      </c>
      <c r="D1821" s="17">
        <v>4</v>
      </c>
      <c r="E1821" s="110">
        <v>5</v>
      </c>
      <c r="F1821" s="85">
        <v>6</v>
      </c>
      <c r="G1821" s="110">
        <v>7</v>
      </c>
    </row>
    <row r="1822" spans="1:7" ht="15.75" thickBot="1">
      <c r="A1822" s="94"/>
      <c r="B1822" s="129"/>
      <c r="C1822" s="88"/>
      <c r="D1822" s="92" t="s">
        <v>146</v>
      </c>
      <c r="E1822" s="160">
        <f>E1825+E1845</f>
        <v>4449985</v>
      </c>
      <c r="F1822" s="160">
        <f>F1825+F1845</f>
        <v>83891</v>
      </c>
      <c r="G1822" s="160">
        <f>G1825+G1845</f>
        <v>4533876</v>
      </c>
    </row>
    <row r="1823" spans="1:7" ht="14.25">
      <c r="A1823" s="130"/>
      <c r="B1823" s="131"/>
      <c r="C1823" s="132"/>
      <c r="D1823" s="9" t="s">
        <v>16</v>
      </c>
      <c r="E1823" s="56"/>
      <c r="F1823" s="72"/>
      <c r="G1823" s="46"/>
    </row>
    <row r="1824" spans="1:11" ht="13.5" thickBot="1">
      <c r="A1824" s="39">
        <v>750</v>
      </c>
      <c r="B1824" s="92"/>
      <c r="C1824" s="92"/>
      <c r="D1824" s="100" t="s">
        <v>131</v>
      </c>
      <c r="E1824" s="160">
        <f>E1825+E1845</f>
        <v>4449985</v>
      </c>
      <c r="F1824" s="194">
        <f>F1825+F1845</f>
        <v>83891</v>
      </c>
      <c r="G1824" s="42">
        <f aca="true" t="shared" si="58" ref="G1824:G1839">F1824+E1824</f>
        <v>4533876</v>
      </c>
      <c r="J1824" t="s">
        <v>14</v>
      </c>
      <c r="K1824" t="s">
        <v>268</v>
      </c>
    </row>
    <row r="1825" spans="1:10" ht="13.5" thickBot="1">
      <c r="A1825" s="11"/>
      <c r="B1825" s="19">
        <v>75011</v>
      </c>
      <c r="C1825" s="19"/>
      <c r="D1825" s="83" t="s">
        <v>207</v>
      </c>
      <c r="E1825" s="154">
        <f>SUM(E1826:E1843)</f>
        <v>231420</v>
      </c>
      <c r="F1825" s="195">
        <f>SUM(F1826:F1843)</f>
        <v>0</v>
      </c>
      <c r="G1825" s="44">
        <f t="shared" si="58"/>
        <v>231420</v>
      </c>
      <c r="H1825" s="156" t="s">
        <v>11</v>
      </c>
      <c r="I1825" t="s">
        <v>242</v>
      </c>
      <c r="J1825" t="s">
        <v>243</v>
      </c>
    </row>
    <row r="1826" spans="1:11" ht="12.75">
      <c r="A1826" s="11"/>
      <c r="B1826" s="12"/>
      <c r="C1826" s="12">
        <v>3020</v>
      </c>
      <c r="D1826" s="9" t="s">
        <v>180</v>
      </c>
      <c r="E1826" s="56">
        <v>303</v>
      </c>
      <c r="F1826" s="136"/>
      <c r="G1826" s="46">
        <f t="shared" si="58"/>
        <v>303</v>
      </c>
      <c r="H1826" s="157">
        <v>3020</v>
      </c>
      <c r="I1826" s="1">
        <f aca="true" t="shared" si="59" ref="I1826:I1836">G1642</f>
        <v>178</v>
      </c>
      <c r="J1826" s="1">
        <f>K1826-I1826</f>
        <v>737</v>
      </c>
      <c r="K1826">
        <v>915</v>
      </c>
    </row>
    <row r="1827" spans="1:11" ht="12.75">
      <c r="A1827" s="11"/>
      <c r="B1827" s="12"/>
      <c r="C1827" s="12">
        <v>4010</v>
      </c>
      <c r="D1827" s="9" t="s">
        <v>29</v>
      </c>
      <c r="E1827" s="56">
        <v>135861</v>
      </c>
      <c r="F1827" s="72"/>
      <c r="G1827" s="46">
        <f t="shared" si="58"/>
        <v>135861</v>
      </c>
      <c r="H1827" s="157">
        <v>4010</v>
      </c>
      <c r="I1827" s="1">
        <f t="shared" si="59"/>
        <v>40183</v>
      </c>
      <c r="J1827" s="1">
        <f aca="true" t="shared" si="60" ref="J1827:J1833">K1827-I1827</f>
        <v>111444</v>
      </c>
      <c r="K1827">
        <v>151627</v>
      </c>
    </row>
    <row r="1828" spans="1:11" ht="12.75">
      <c r="A1828" s="11"/>
      <c r="B1828" s="12"/>
      <c r="C1828" s="12">
        <v>4040</v>
      </c>
      <c r="D1828" s="9" t="s">
        <v>30</v>
      </c>
      <c r="E1828" s="56">
        <v>10402</v>
      </c>
      <c r="F1828" s="72"/>
      <c r="G1828" s="46">
        <f t="shared" si="58"/>
        <v>10402</v>
      </c>
      <c r="H1828" s="157">
        <v>4040</v>
      </c>
      <c r="I1828" s="1">
        <f t="shared" si="59"/>
        <v>3829</v>
      </c>
      <c r="J1828" s="1">
        <f t="shared" si="60"/>
        <v>7485</v>
      </c>
      <c r="K1828">
        <v>11314</v>
      </c>
    </row>
    <row r="1829" spans="1:11" ht="12.75">
      <c r="A1829" s="11"/>
      <c r="B1829" s="12"/>
      <c r="C1829" s="12">
        <v>4110</v>
      </c>
      <c r="D1829" s="9" t="s">
        <v>31</v>
      </c>
      <c r="E1829" s="56">
        <v>26975</v>
      </c>
      <c r="F1829" s="72"/>
      <c r="G1829" s="46">
        <f t="shared" si="58"/>
        <v>26975</v>
      </c>
      <c r="H1829" s="157">
        <v>4110</v>
      </c>
      <c r="I1829" s="1">
        <f t="shared" si="59"/>
        <v>6754</v>
      </c>
      <c r="J1829" s="1">
        <f t="shared" si="60"/>
        <v>23230</v>
      </c>
      <c r="K1829">
        <v>29984</v>
      </c>
    </row>
    <row r="1830" spans="1:11" ht="12.75">
      <c r="A1830" s="11"/>
      <c r="B1830" s="12"/>
      <c r="C1830" s="12">
        <v>4120</v>
      </c>
      <c r="D1830" s="9" t="s">
        <v>32</v>
      </c>
      <c r="E1830" s="56">
        <v>4329</v>
      </c>
      <c r="F1830" s="72"/>
      <c r="G1830" s="46">
        <f t="shared" si="58"/>
        <v>4329</v>
      </c>
      <c r="H1830" s="157">
        <v>4120</v>
      </c>
      <c r="I1830" s="1">
        <f t="shared" si="59"/>
        <v>1084</v>
      </c>
      <c r="J1830" s="1">
        <f t="shared" si="60"/>
        <v>3096</v>
      </c>
      <c r="K1830">
        <v>4180</v>
      </c>
    </row>
    <row r="1831" spans="1:11" ht="12.75">
      <c r="A1831" s="11"/>
      <c r="B1831" s="12"/>
      <c r="C1831" s="12">
        <v>4170</v>
      </c>
      <c r="D1831" s="9" t="s">
        <v>229</v>
      </c>
      <c r="E1831" s="56">
        <v>39642</v>
      </c>
      <c r="F1831" s="72"/>
      <c r="G1831" s="46">
        <f t="shared" si="58"/>
        <v>39642</v>
      </c>
      <c r="H1831" s="157">
        <v>4170</v>
      </c>
      <c r="I1831" s="1">
        <f t="shared" si="59"/>
        <v>0</v>
      </c>
      <c r="J1831" s="1">
        <f t="shared" si="60"/>
        <v>5640</v>
      </c>
      <c r="K1831">
        <v>5640</v>
      </c>
    </row>
    <row r="1832" spans="1:11" ht="12.75">
      <c r="A1832" s="11"/>
      <c r="B1832" s="12"/>
      <c r="C1832" s="12">
        <v>4210</v>
      </c>
      <c r="D1832" s="9" t="s">
        <v>33</v>
      </c>
      <c r="E1832" s="56">
        <v>613</v>
      </c>
      <c r="F1832" s="72"/>
      <c r="G1832" s="46">
        <f t="shared" si="58"/>
        <v>613</v>
      </c>
      <c r="H1832" s="157">
        <v>4210</v>
      </c>
      <c r="I1832" s="1">
        <f t="shared" si="59"/>
        <v>1499</v>
      </c>
      <c r="J1832" s="1">
        <f t="shared" si="60"/>
        <v>6082</v>
      </c>
      <c r="K1832">
        <v>7581</v>
      </c>
    </row>
    <row r="1833" spans="1:11" ht="12.75">
      <c r="A1833" s="11"/>
      <c r="B1833" s="12"/>
      <c r="C1833" s="12">
        <v>4260</v>
      </c>
      <c r="D1833" s="9" t="s">
        <v>34</v>
      </c>
      <c r="E1833" s="56">
        <v>1000</v>
      </c>
      <c r="F1833" s="72"/>
      <c r="G1833" s="46">
        <f t="shared" si="58"/>
        <v>1000</v>
      </c>
      <c r="H1833" s="157">
        <v>4260</v>
      </c>
      <c r="I1833" s="1">
        <f t="shared" si="59"/>
        <v>4000</v>
      </c>
      <c r="J1833" s="1">
        <f t="shared" si="60"/>
        <v>3425</v>
      </c>
      <c r="K1833">
        <v>7425</v>
      </c>
    </row>
    <row r="1834" spans="1:11" ht="12.75">
      <c r="A1834" s="11"/>
      <c r="B1834" s="12"/>
      <c r="C1834" s="12">
        <v>4270</v>
      </c>
      <c r="D1834" s="9" t="s">
        <v>35</v>
      </c>
      <c r="E1834" s="56">
        <v>700</v>
      </c>
      <c r="F1834" s="72"/>
      <c r="G1834" s="46">
        <f>F1834+E1834</f>
        <v>700</v>
      </c>
      <c r="H1834" s="157">
        <v>4270</v>
      </c>
      <c r="I1834" s="1">
        <f t="shared" si="59"/>
        <v>1300</v>
      </c>
      <c r="J1834" s="1">
        <f aca="true" t="shared" si="61" ref="J1834:J1840">K1834-I1834</f>
        <v>1300</v>
      </c>
      <c r="K1834">
        <v>2600</v>
      </c>
    </row>
    <row r="1835" spans="1:11" ht="12.75">
      <c r="A1835" s="11"/>
      <c r="B1835" s="12"/>
      <c r="C1835" s="12">
        <v>4280</v>
      </c>
      <c r="D1835" s="9" t="s">
        <v>36</v>
      </c>
      <c r="E1835" s="56">
        <v>266</v>
      </c>
      <c r="F1835" s="72"/>
      <c r="G1835" s="46">
        <f t="shared" si="58"/>
        <v>266</v>
      </c>
      <c r="H1835" s="157">
        <v>4280</v>
      </c>
      <c r="I1835" s="1">
        <f t="shared" si="59"/>
        <v>146</v>
      </c>
      <c r="J1835" s="1">
        <f t="shared" si="61"/>
        <v>99</v>
      </c>
      <c r="K1835">
        <v>245</v>
      </c>
    </row>
    <row r="1836" spans="1:11" ht="12.75">
      <c r="A1836" s="11"/>
      <c r="B1836" s="12"/>
      <c r="C1836" s="12">
        <v>4300</v>
      </c>
      <c r="D1836" s="9" t="s">
        <v>37</v>
      </c>
      <c r="E1836" s="56">
        <v>1000</v>
      </c>
      <c r="F1836" s="72"/>
      <c r="G1836" s="46">
        <f t="shared" si="58"/>
        <v>1000</v>
      </c>
      <c r="H1836" s="157">
        <v>4300</v>
      </c>
      <c r="I1836" s="1">
        <f t="shared" si="59"/>
        <v>3341</v>
      </c>
      <c r="J1836" s="1">
        <f t="shared" si="61"/>
        <v>21726</v>
      </c>
      <c r="K1836">
        <v>25067</v>
      </c>
    </row>
    <row r="1837" spans="1:11" ht="12.75">
      <c r="A1837" s="11"/>
      <c r="B1837" s="12"/>
      <c r="C1837" s="12">
        <v>4350</v>
      </c>
      <c r="D1837" s="9" t="s">
        <v>228</v>
      </c>
      <c r="E1837" s="56">
        <v>1420</v>
      </c>
      <c r="F1837" s="72"/>
      <c r="G1837" s="46">
        <f>F1837+E1837</f>
        <v>1420</v>
      </c>
      <c r="H1837" s="157">
        <v>4350</v>
      </c>
      <c r="I1837">
        <v>0</v>
      </c>
      <c r="J1837" s="1">
        <f t="shared" si="61"/>
        <v>2828</v>
      </c>
      <c r="K1837" s="136">
        <v>2828</v>
      </c>
    </row>
    <row r="1838" spans="1:11" ht="12.75">
      <c r="A1838" s="11"/>
      <c r="B1838" s="12"/>
      <c r="C1838" s="12">
        <v>4370</v>
      </c>
      <c r="D1838" s="9" t="s">
        <v>285</v>
      </c>
      <c r="E1838" s="56">
        <v>1872</v>
      </c>
      <c r="F1838" s="72"/>
      <c r="G1838" s="46">
        <f>F1838+E1838</f>
        <v>1872</v>
      </c>
      <c r="H1838" s="157"/>
      <c r="J1838" s="1"/>
      <c r="K1838" s="136"/>
    </row>
    <row r="1839" spans="1:11" ht="12.75">
      <c r="A1839" s="11"/>
      <c r="B1839" s="12"/>
      <c r="C1839" s="12">
        <v>4410</v>
      </c>
      <c r="D1839" s="9" t="s">
        <v>38</v>
      </c>
      <c r="E1839" s="56">
        <v>500</v>
      </c>
      <c r="F1839" s="72"/>
      <c r="G1839" s="46">
        <f t="shared" si="58"/>
        <v>500</v>
      </c>
      <c r="H1839" s="157">
        <v>4410</v>
      </c>
      <c r="I1839" s="1">
        <f>G1655</f>
        <v>1000</v>
      </c>
      <c r="J1839" s="1">
        <f t="shared" si="61"/>
        <v>679</v>
      </c>
      <c r="K1839">
        <v>1679</v>
      </c>
    </row>
    <row r="1840" spans="1:11" ht="12.75">
      <c r="A1840" s="11"/>
      <c r="B1840" s="12"/>
      <c r="C1840" s="12">
        <v>4440</v>
      </c>
      <c r="D1840" s="55" t="s">
        <v>40</v>
      </c>
      <c r="E1840" s="56">
        <v>4511</v>
      </c>
      <c r="F1840" s="72"/>
      <c r="G1840" s="46">
        <f>F1840+E1840</f>
        <v>4511</v>
      </c>
      <c r="H1840" s="157">
        <v>4440</v>
      </c>
      <c r="I1840" s="1">
        <f>G1656</f>
        <v>1609</v>
      </c>
      <c r="J1840" s="1">
        <f t="shared" si="61"/>
        <v>3340</v>
      </c>
      <c r="K1840">
        <v>4949</v>
      </c>
    </row>
    <row r="1841" spans="1:10" ht="12.75">
      <c r="A1841" s="11"/>
      <c r="B1841" s="12"/>
      <c r="C1841" s="12">
        <v>4700</v>
      </c>
      <c r="D1841" s="55" t="s">
        <v>302</v>
      </c>
      <c r="E1841" s="56">
        <v>500</v>
      </c>
      <c r="F1841" s="72"/>
      <c r="G1841" s="46">
        <f>F1841+E1841</f>
        <v>500</v>
      </c>
      <c r="H1841" s="157"/>
      <c r="I1841" s="1"/>
      <c r="J1841" s="1"/>
    </row>
    <row r="1842" spans="1:10" ht="12.75">
      <c r="A1842" s="11"/>
      <c r="B1842" s="12"/>
      <c r="C1842" s="12">
        <v>4740</v>
      </c>
      <c r="D1842" s="55" t="s">
        <v>287</v>
      </c>
      <c r="E1842" s="56">
        <v>526</v>
      </c>
      <c r="F1842" s="72"/>
      <c r="G1842" s="46">
        <f>F1842+E1842</f>
        <v>526</v>
      </c>
      <c r="H1842" s="157"/>
      <c r="I1842" s="1"/>
      <c r="J1842" s="1"/>
    </row>
    <row r="1843" spans="1:10" ht="12.75">
      <c r="A1843" s="11"/>
      <c r="B1843" s="12"/>
      <c r="C1843" s="12">
        <v>4750</v>
      </c>
      <c r="D1843" s="55" t="s">
        <v>288</v>
      </c>
      <c r="E1843" s="56">
        <v>1000</v>
      </c>
      <c r="F1843" s="72"/>
      <c r="G1843" s="46">
        <f>F1843+E1843</f>
        <v>1000</v>
      </c>
      <c r="H1843" s="157"/>
      <c r="I1843" s="1"/>
      <c r="J1843" s="1"/>
    </row>
    <row r="1844" spans="1:7" ht="12.75">
      <c r="A1844" s="11"/>
      <c r="B1844" s="12"/>
      <c r="C1844" s="12"/>
      <c r="D1844" s="55"/>
      <c r="E1844" s="56"/>
      <c r="F1844" s="72"/>
      <c r="G1844" s="46"/>
    </row>
    <row r="1845" spans="1:7" ht="13.5" thickBot="1">
      <c r="A1845" s="11"/>
      <c r="B1845" s="19">
        <v>75020</v>
      </c>
      <c r="C1845" s="19"/>
      <c r="D1845" s="83" t="s">
        <v>133</v>
      </c>
      <c r="E1845" s="148">
        <f>SUM(E1846:E1870)</f>
        <v>4218565</v>
      </c>
      <c r="F1845" s="196">
        <f>SUM(F1846:F1870)</f>
        <v>83891</v>
      </c>
      <c r="G1845" s="45">
        <f aca="true" t="shared" si="62" ref="G1845:G1870">F1845+E1845</f>
        <v>4302456</v>
      </c>
    </row>
    <row r="1846" spans="1:7" ht="12.75">
      <c r="A1846" s="11"/>
      <c r="B1846" s="12"/>
      <c r="C1846" s="12">
        <v>3020</v>
      </c>
      <c r="D1846" s="9" t="s">
        <v>180</v>
      </c>
      <c r="E1846" s="56">
        <f aca="true" t="shared" si="63" ref="E1846:F1857">E1384</f>
        <v>5744</v>
      </c>
      <c r="F1846" s="56">
        <f t="shared" si="63"/>
        <v>0</v>
      </c>
      <c r="G1846" s="46">
        <f t="shared" si="62"/>
        <v>5744</v>
      </c>
    </row>
    <row r="1847" spans="1:7" ht="12.75">
      <c r="A1847" s="11"/>
      <c r="B1847" s="12"/>
      <c r="C1847" s="12">
        <v>4010</v>
      </c>
      <c r="D1847" s="9" t="s">
        <v>29</v>
      </c>
      <c r="E1847" s="56">
        <f t="shared" si="63"/>
        <v>2329348</v>
      </c>
      <c r="F1847" s="56">
        <f t="shared" si="63"/>
        <v>0</v>
      </c>
      <c r="G1847" s="46">
        <f t="shared" si="62"/>
        <v>2329348</v>
      </c>
    </row>
    <row r="1848" spans="1:10" ht="12.75">
      <c r="A1848" s="11"/>
      <c r="B1848" s="12"/>
      <c r="C1848" s="12">
        <v>4040</v>
      </c>
      <c r="D1848" s="9" t="s">
        <v>30</v>
      </c>
      <c r="E1848" s="56">
        <f t="shared" si="63"/>
        <v>145886</v>
      </c>
      <c r="F1848" s="56">
        <f t="shared" si="63"/>
        <v>0</v>
      </c>
      <c r="G1848" s="46">
        <f t="shared" si="62"/>
        <v>145886</v>
      </c>
      <c r="I1848" s="1">
        <f>SUM(I1826:I1840)</f>
        <v>64923</v>
      </c>
      <c r="J1848" s="1">
        <f>SUM(J1826:J1840)</f>
        <v>191111</v>
      </c>
    </row>
    <row r="1849" spans="1:7" ht="12.75">
      <c r="A1849" s="11"/>
      <c r="B1849" s="12"/>
      <c r="C1849" s="12">
        <v>4110</v>
      </c>
      <c r="D1849" s="9" t="s">
        <v>31</v>
      </c>
      <c r="E1849" s="56">
        <f t="shared" si="63"/>
        <v>351050</v>
      </c>
      <c r="F1849" s="56">
        <f t="shared" si="63"/>
        <v>0</v>
      </c>
      <c r="G1849" s="46">
        <f t="shared" si="62"/>
        <v>351050</v>
      </c>
    </row>
    <row r="1850" spans="1:7" ht="12.75">
      <c r="A1850" s="11"/>
      <c r="B1850" s="12"/>
      <c r="C1850" s="12">
        <v>4120</v>
      </c>
      <c r="D1850" s="9" t="s">
        <v>32</v>
      </c>
      <c r="E1850" s="56">
        <f t="shared" si="63"/>
        <v>56019</v>
      </c>
      <c r="F1850" s="56">
        <f t="shared" si="63"/>
        <v>0</v>
      </c>
      <c r="G1850" s="46">
        <f t="shared" si="62"/>
        <v>56019</v>
      </c>
    </row>
    <row r="1851" spans="1:7" ht="12.75">
      <c r="A1851" s="11"/>
      <c r="B1851" s="12"/>
      <c r="C1851" s="12">
        <v>4170</v>
      </c>
      <c r="D1851" s="9" t="s">
        <v>229</v>
      </c>
      <c r="E1851" s="56">
        <f t="shared" si="63"/>
        <v>10000</v>
      </c>
      <c r="F1851" s="56">
        <f t="shared" si="63"/>
        <v>0</v>
      </c>
      <c r="G1851" s="46">
        <f t="shared" si="62"/>
        <v>10000</v>
      </c>
    </row>
    <row r="1852" spans="1:7" ht="12.75">
      <c r="A1852" s="11"/>
      <c r="B1852" s="12"/>
      <c r="C1852" s="12">
        <v>4210</v>
      </c>
      <c r="D1852" s="9" t="s">
        <v>33</v>
      </c>
      <c r="E1852" s="56">
        <f t="shared" si="63"/>
        <v>226067</v>
      </c>
      <c r="F1852" s="56">
        <f t="shared" si="63"/>
        <v>76561</v>
      </c>
      <c r="G1852" s="46">
        <f t="shared" si="62"/>
        <v>302628</v>
      </c>
    </row>
    <row r="1853" spans="1:7" ht="12.75">
      <c r="A1853" s="11"/>
      <c r="B1853" s="12"/>
      <c r="C1853" s="12">
        <v>4260</v>
      </c>
      <c r="D1853" s="9" t="s">
        <v>34</v>
      </c>
      <c r="E1853" s="56">
        <f t="shared" si="63"/>
        <v>68500</v>
      </c>
      <c r="F1853" s="56">
        <f t="shared" si="63"/>
        <v>0</v>
      </c>
      <c r="G1853" s="46">
        <f t="shared" si="62"/>
        <v>68500</v>
      </c>
    </row>
    <row r="1854" spans="1:7" ht="12.75">
      <c r="A1854" s="11"/>
      <c r="B1854" s="12"/>
      <c r="C1854" s="12">
        <v>4270</v>
      </c>
      <c r="D1854" s="9" t="s">
        <v>35</v>
      </c>
      <c r="E1854" s="56">
        <f t="shared" si="63"/>
        <v>43000</v>
      </c>
      <c r="F1854" s="56">
        <f t="shared" si="63"/>
        <v>0</v>
      </c>
      <c r="G1854" s="46">
        <f t="shared" si="62"/>
        <v>43000</v>
      </c>
    </row>
    <row r="1855" spans="1:7" ht="12.75">
      <c r="A1855" s="11"/>
      <c r="B1855" s="12"/>
      <c r="C1855" s="12">
        <v>4280</v>
      </c>
      <c r="D1855" s="9" t="s">
        <v>36</v>
      </c>
      <c r="E1855" s="56">
        <f t="shared" si="63"/>
        <v>3780</v>
      </c>
      <c r="F1855" s="56">
        <f t="shared" si="63"/>
        <v>0</v>
      </c>
      <c r="G1855" s="46">
        <f t="shared" si="62"/>
        <v>3780</v>
      </c>
    </row>
    <row r="1856" spans="1:7" ht="12.75">
      <c r="A1856" s="11"/>
      <c r="B1856" s="12"/>
      <c r="C1856" s="12">
        <v>4300</v>
      </c>
      <c r="D1856" s="9" t="s">
        <v>37</v>
      </c>
      <c r="E1856" s="56">
        <f t="shared" si="63"/>
        <v>607595</v>
      </c>
      <c r="F1856" s="56">
        <f t="shared" si="63"/>
        <v>7330</v>
      </c>
      <c r="G1856" s="46">
        <f t="shared" si="62"/>
        <v>614925</v>
      </c>
    </row>
    <row r="1857" spans="1:7" ht="12.75">
      <c r="A1857" s="11"/>
      <c r="B1857" s="12"/>
      <c r="C1857" s="12">
        <v>4350</v>
      </c>
      <c r="D1857" s="9" t="s">
        <v>228</v>
      </c>
      <c r="E1857" s="56">
        <f t="shared" si="63"/>
        <v>12237</v>
      </c>
      <c r="F1857" s="56">
        <f t="shared" si="63"/>
        <v>0</v>
      </c>
      <c r="G1857" s="46">
        <f t="shared" si="62"/>
        <v>12237</v>
      </c>
    </row>
    <row r="1858" spans="1:7" ht="12.75">
      <c r="A1858" s="11"/>
      <c r="B1858" s="12"/>
      <c r="C1858" s="12">
        <v>4360</v>
      </c>
      <c r="D1858" s="9" t="s">
        <v>284</v>
      </c>
      <c r="E1858" s="56">
        <f aca="true" t="shared" si="64" ref="E1858:F1860">E1396</f>
        <v>10380</v>
      </c>
      <c r="F1858" s="56">
        <f t="shared" si="64"/>
        <v>0</v>
      </c>
      <c r="G1858" s="46">
        <f t="shared" si="62"/>
        <v>10380</v>
      </c>
    </row>
    <row r="1859" spans="1:7" ht="12.75">
      <c r="A1859" s="11"/>
      <c r="B1859" s="12"/>
      <c r="C1859" s="12">
        <v>4370</v>
      </c>
      <c r="D1859" s="9" t="s">
        <v>285</v>
      </c>
      <c r="E1859" s="56">
        <f t="shared" si="64"/>
        <v>38760</v>
      </c>
      <c r="F1859" s="56">
        <f t="shared" si="64"/>
        <v>0</v>
      </c>
      <c r="G1859" s="56">
        <f>G1397</f>
        <v>38760</v>
      </c>
    </row>
    <row r="1860" spans="1:7" ht="12.75">
      <c r="A1860" s="11"/>
      <c r="B1860" s="12"/>
      <c r="C1860" s="12">
        <v>4380</v>
      </c>
      <c r="D1860" s="9" t="s">
        <v>400</v>
      </c>
      <c r="E1860" s="56">
        <f t="shared" si="64"/>
        <v>2000</v>
      </c>
      <c r="F1860" s="56">
        <f t="shared" si="64"/>
        <v>0</v>
      </c>
      <c r="G1860" s="56">
        <f>G1398</f>
        <v>2000</v>
      </c>
    </row>
    <row r="1861" spans="1:7" ht="12.75">
      <c r="A1861" s="11"/>
      <c r="B1861" s="12"/>
      <c r="C1861" s="12">
        <v>4410</v>
      </c>
      <c r="D1861" s="9" t="s">
        <v>38</v>
      </c>
      <c r="E1861" s="56">
        <f>E1399</f>
        <v>15080</v>
      </c>
      <c r="F1861" s="56">
        <f aca="true" t="shared" si="65" ref="F1861:F1870">F1399</f>
        <v>0</v>
      </c>
      <c r="G1861" s="46">
        <f t="shared" si="62"/>
        <v>15080</v>
      </c>
    </row>
    <row r="1862" spans="1:7" ht="12.75">
      <c r="A1862" s="11"/>
      <c r="B1862" s="12"/>
      <c r="C1862" s="12">
        <v>4420</v>
      </c>
      <c r="D1862" s="9" t="s">
        <v>91</v>
      </c>
      <c r="E1862" s="56">
        <f>E1400</f>
        <v>3000</v>
      </c>
      <c r="F1862" s="56">
        <f t="shared" si="65"/>
        <v>0</v>
      </c>
      <c r="G1862" s="46">
        <f t="shared" si="62"/>
        <v>3000</v>
      </c>
    </row>
    <row r="1863" spans="1:7" ht="12.75">
      <c r="A1863" s="11"/>
      <c r="B1863" s="12"/>
      <c r="C1863" s="12">
        <v>4430</v>
      </c>
      <c r="D1863" s="55" t="s">
        <v>39</v>
      </c>
      <c r="E1863" s="56">
        <f>E1401</f>
        <v>12000</v>
      </c>
      <c r="F1863" s="56">
        <f t="shared" si="65"/>
        <v>0</v>
      </c>
      <c r="G1863" s="46">
        <f t="shared" si="62"/>
        <v>12000</v>
      </c>
    </row>
    <row r="1864" spans="1:7" ht="12.75">
      <c r="A1864" s="11"/>
      <c r="B1864" s="12"/>
      <c r="C1864" s="12">
        <v>4440</v>
      </c>
      <c r="D1864" s="55" t="s">
        <v>40</v>
      </c>
      <c r="E1864" s="56">
        <f>E1402</f>
        <v>63047</v>
      </c>
      <c r="F1864" s="56">
        <f t="shared" si="65"/>
        <v>0</v>
      </c>
      <c r="G1864" s="46">
        <f t="shared" si="62"/>
        <v>63047</v>
      </c>
    </row>
    <row r="1865" spans="1:7" ht="12.75">
      <c r="A1865" s="11"/>
      <c r="B1865" s="12"/>
      <c r="C1865" s="12">
        <v>4530</v>
      </c>
      <c r="D1865" s="55" t="s">
        <v>262</v>
      </c>
      <c r="E1865" s="56">
        <f>E1403</f>
        <v>1342</v>
      </c>
      <c r="F1865" s="56">
        <f t="shared" si="65"/>
        <v>0</v>
      </c>
      <c r="G1865" s="46">
        <f t="shared" si="62"/>
        <v>1342</v>
      </c>
    </row>
    <row r="1866" spans="1:7" ht="12.75">
      <c r="A1866" s="11"/>
      <c r="B1866" s="12"/>
      <c r="C1866" s="12">
        <v>4700</v>
      </c>
      <c r="D1866" s="55" t="s">
        <v>302</v>
      </c>
      <c r="E1866" s="56">
        <f>E1404</f>
        <v>10000</v>
      </c>
      <c r="F1866" s="56">
        <f t="shared" si="65"/>
        <v>0</v>
      </c>
      <c r="G1866" s="46">
        <f t="shared" si="62"/>
        <v>10000</v>
      </c>
    </row>
    <row r="1867" spans="1:7" ht="12.75">
      <c r="A1867" s="11"/>
      <c r="B1867" s="12"/>
      <c r="C1867" s="12">
        <v>4740</v>
      </c>
      <c r="D1867" s="55" t="s">
        <v>287</v>
      </c>
      <c r="E1867" s="56">
        <f>E1405</f>
        <v>4000</v>
      </c>
      <c r="F1867" s="56">
        <f t="shared" si="65"/>
        <v>0</v>
      </c>
      <c r="G1867" s="46">
        <f t="shared" si="62"/>
        <v>4000</v>
      </c>
    </row>
    <row r="1868" spans="1:7" ht="12.75">
      <c r="A1868" s="11"/>
      <c r="B1868" s="12"/>
      <c r="C1868" s="12">
        <v>4750</v>
      </c>
      <c r="D1868" s="55" t="s">
        <v>288</v>
      </c>
      <c r="E1868" s="56">
        <f>E1406</f>
        <v>44630</v>
      </c>
      <c r="F1868" s="56">
        <f t="shared" si="65"/>
        <v>0</v>
      </c>
      <c r="G1868" s="46">
        <f t="shared" si="62"/>
        <v>44630</v>
      </c>
    </row>
    <row r="1869" spans="1:7" ht="12.75">
      <c r="A1869" s="11"/>
      <c r="B1869" s="12"/>
      <c r="C1869" s="12">
        <v>6050</v>
      </c>
      <c r="D1869" s="55" t="s">
        <v>43</v>
      </c>
      <c r="E1869" s="56">
        <f>E1407</f>
        <v>75000</v>
      </c>
      <c r="F1869" s="56">
        <f t="shared" si="65"/>
        <v>0</v>
      </c>
      <c r="G1869" s="46">
        <f t="shared" si="62"/>
        <v>75000</v>
      </c>
    </row>
    <row r="1870" spans="1:7" ht="12.75">
      <c r="A1870" s="11"/>
      <c r="B1870" s="12"/>
      <c r="C1870" s="12">
        <v>6060</v>
      </c>
      <c r="D1870" s="55" t="s">
        <v>225</v>
      </c>
      <c r="E1870" s="56">
        <f>E1408</f>
        <v>80100</v>
      </c>
      <c r="F1870" s="56">
        <f t="shared" si="65"/>
        <v>0</v>
      </c>
      <c r="G1870" s="46">
        <f t="shared" si="62"/>
        <v>80100</v>
      </c>
    </row>
    <row r="1871" spans="1:7" ht="13.5" thickBot="1">
      <c r="A1871" s="18"/>
      <c r="B1871" s="19"/>
      <c r="C1871" s="19"/>
      <c r="D1871" s="83"/>
      <c r="E1871" s="148"/>
      <c r="F1871" s="196"/>
      <c r="G1871" s="45"/>
    </row>
    <row r="1872" spans="1:4" ht="12.75">
      <c r="A1872" s="226"/>
      <c r="B1872" s="226"/>
      <c r="C1872" s="226"/>
      <c r="D1872" s="175"/>
    </row>
    <row r="1873" spans="1:4" ht="12.75">
      <c r="A1873" s="226"/>
      <c r="B1873" s="226"/>
      <c r="C1873" s="226"/>
      <c r="D1873" s="175"/>
    </row>
    <row r="1874" spans="6:7" ht="12.75">
      <c r="F1874" s="480" t="s">
        <v>2</v>
      </c>
      <c r="G1874" s="480"/>
    </row>
    <row r="1875" spans="1:7" ht="14.25" customHeight="1">
      <c r="A1875" s="482" t="s">
        <v>181</v>
      </c>
      <c r="B1875" s="482"/>
      <c r="C1875" s="482"/>
      <c r="D1875" s="482"/>
      <c r="E1875" s="482"/>
      <c r="F1875" s="482"/>
      <c r="G1875" s="482"/>
    </row>
    <row r="1876" spans="1:7" ht="13.5" thickBot="1">
      <c r="A1876" s="481" t="s">
        <v>170</v>
      </c>
      <c r="B1876" s="481"/>
      <c r="C1876" s="481"/>
      <c r="D1876" s="481"/>
      <c r="E1876" s="481"/>
      <c r="F1876" s="481"/>
      <c r="G1876" s="481"/>
    </row>
    <row r="1877" spans="1:7" ht="12.75">
      <c r="A1877" s="54"/>
      <c r="B1877" s="9"/>
      <c r="C1877" s="9"/>
      <c r="D1877" s="9"/>
      <c r="E1877" s="189" t="s">
        <v>8</v>
      </c>
      <c r="F1877" s="189"/>
      <c r="G1877" s="7" t="s">
        <v>8</v>
      </c>
    </row>
    <row r="1878" spans="1:7" ht="12.75">
      <c r="A1878" s="8" t="s">
        <v>9</v>
      </c>
      <c r="B1878" s="9" t="s">
        <v>10</v>
      </c>
      <c r="C1878" s="10" t="s">
        <v>11</v>
      </c>
      <c r="D1878" s="10" t="s">
        <v>12</v>
      </c>
      <c r="E1878" s="190" t="s">
        <v>373</v>
      </c>
      <c r="F1878" s="190" t="s">
        <v>13</v>
      </c>
      <c r="G1878" s="14" t="s">
        <v>373</v>
      </c>
    </row>
    <row r="1879" spans="1:7" ht="13.5" thickBot="1">
      <c r="A1879" s="15"/>
      <c r="B1879" s="16"/>
      <c r="C1879" s="17"/>
      <c r="D1879" s="17"/>
      <c r="E1879" s="21"/>
      <c r="F1879" s="21"/>
      <c r="G1879" s="20" t="s">
        <v>14</v>
      </c>
    </row>
    <row r="1880" spans="1:7" ht="13.5" thickBot="1">
      <c r="A1880" s="15">
        <v>1</v>
      </c>
      <c r="B1880" s="17">
        <v>2</v>
      </c>
      <c r="C1880" s="17">
        <v>3</v>
      </c>
      <c r="D1880" s="17">
        <v>4</v>
      </c>
      <c r="E1880" s="110">
        <v>5</v>
      </c>
      <c r="F1880" s="85">
        <v>6</v>
      </c>
      <c r="G1880" s="110">
        <v>7</v>
      </c>
    </row>
    <row r="1881" spans="1:7" ht="13.5" thickBot="1">
      <c r="A1881" s="23"/>
      <c r="B1881" s="25"/>
      <c r="C1881" s="25"/>
      <c r="D1881" s="92" t="s">
        <v>146</v>
      </c>
      <c r="E1881" s="160">
        <f>E1883+E1888+E1895+E1903+E1907+E1933+E1938+E1921+E1947</f>
        <v>4428938</v>
      </c>
      <c r="F1881" s="160">
        <f>F1883+F1888+F1895+F1903+F1907+F1933+F1938+F1921+F1947</f>
        <v>-923600</v>
      </c>
      <c r="G1881" s="160">
        <f>G1883+G1888+G1895+G1903+G1907+G1933+G1938+G1921+G1947</f>
        <v>3505338</v>
      </c>
    </row>
    <row r="1882" spans="1:7" ht="12.75">
      <c r="A1882" s="23"/>
      <c r="B1882" s="25"/>
      <c r="C1882" s="25"/>
      <c r="D1882" s="55" t="s">
        <v>16</v>
      </c>
      <c r="E1882" s="56"/>
      <c r="F1882" s="217"/>
      <c r="G1882" s="97"/>
    </row>
    <row r="1883" spans="1:9" ht="13.5" thickBot="1">
      <c r="A1883" s="39">
        <v>600</v>
      </c>
      <c r="B1883" s="92"/>
      <c r="C1883" s="27"/>
      <c r="D1883" s="100" t="s">
        <v>17</v>
      </c>
      <c r="E1883" s="160">
        <f>E1884</f>
        <v>8423</v>
      </c>
      <c r="F1883" s="194">
        <f>F1884</f>
        <v>0</v>
      </c>
      <c r="G1883" s="42">
        <f>F1883+E1883</f>
        <v>8423</v>
      </c>
      <c r="I1883" t="s">
        <v>274</v>
      </c>
    </row>
    <row r="1884" spans="1:7" ht="13.5" thickBot="1">
      <c r="A1884" s="11"/>
      <c r="B1884" s="19">
        <v>60014</v>
      </c>
      <c r="C1884" s="19"/>
      <c r="D1884" s="83" t="s">
        <v>18</v>
      </c>
      <c r="E1884" s="154">
        <f>SUM(E1886:E1886)</f>
        <v>8423</v>
      </c>
      <c r="F1884" s="216">
        <f>SUM(F1886:F1886)</f>
        <v>0</v>
      </c>
      <c r="G1884" s="103">
        <f>F1884+E1884</f>
        <v>8423</v>
      </c>
    </row>
    <row r="1885" spans="1:7" ht="12.75">
      <c r="A1885" s="11"/>
      <c r="B1885" s="12"/>
      <c r="C1885" s="12">
        <v>2310</v>
      </c>
      <c r="D1885" s="55" t="s">
        <v>231</v>
      </c>
      <c r="E1885" s="56"/>
      <c r="F1885" s="217"/>
      <c r="G1885" s="97"/>
    </row>
    <row r="1886" spans="1:7" ht="12.75">
      <c r="A1886" s="11"/>
      <c r="B1886" s="12"/>
      <c r="C1886" s="12"/>
      <c r="D1886" s="55" t="s">
        <v>233</v>
      </c>
      <c r="E1886" s="56">
        <f>E1315</f>
        <v>8423</v>
      </c>
      <c r="F1886" s="56">
        <f>F1316</f>
        <v>0</v>
      </c>
      <c r="G1886" s="97">
        <f>F1886+E1886</f>
        <v>8423</v>
      </c>
    </row>
    <row r="1887" spans="1:7" ht="12.75">
      <c r="A1887" s="23"/>
      <c r="B1887" s="24"/>
      <c r="C1887" s="25"/>
      <c r="D1887" s="55"/>
      <c r="E1887" s="56"/>
      <c r="F1887" s="217"/>
      <c r="G1887" s="97"/>
    </row>
    <row r="1888" spans="1:7" ht="13.5" thickBot="1">
      <c r="A1888" s="39">
        <v>750</v>
      </c>
      <c r="B1888" s="92"/>
      <c r="C1888" s="92"/>
      <c r="D1888" s="100" t="s">
        <v>131</v>
      </c>
      <c r="E1888" s="160">
        <f>E1889</f>
        <v>33500</v>
      </c>
      <c r="F1888" s="194">
        <f>F1889</f>
        <v>0</v>
      </c>
      <c r="G1888" s="42">
        <f>F1888+E1888</f>
        <v>33500</v>
      </c>
    </row>
    <row r="1889" spans="1:7" ht="13.5" thickBot="1">
      <c r="A1889" s="134"/>
      <c r="B1889" s="17">
        <v>75095</v>
      </c>
      <c r="C1889" s="19"/>
      <c r="D1889" s="83" t="s">
        <v>54</v>
      </c>
      <c r="E1889" s="154">
        <f>SUM(E1890:E1893)</f>
        <v>33500</v>
      </c>
      <c r="F1889" s="154">
        <f>SUM(F1890:F1893)</f>
        <v>0</v>
      </c>
      <c r="G1889" s="106">
        <f>F1889+E1889</f>
        <v>33500</v>
      </c>
    </row>
    <row r="1890" spans="1:7" ht="12.75">
      <c r="A1890" s="134"/>
      <c r="B1890" s="10"/>
      <c r="C1890" s="12">
        <v>4170</v>
      </c>
      <c r="D1890" s="55" t="s">
        <v>229</v>
      </c>
      <c r="E1890" s="56">
        <f>E1424</f>
        <v>18000</v>
      </c>
      <c r="F1890" s="56"/>
      <c r="G1890" s="30">
        <f>G1424</f>
        <v>18000</v>
      </c>
    </row>
    <row r="1891" spans="1:7" ht="12.75">
      <c r="A1891" s="134"/>
      <c r="B1891" s="10"/>
      <c r="C1891" s="12">
        <v>4210</v>
      </c>
      <c r="D1891" s="55" t="s">
        <v>33</v>
      </c>
      <c r="E1891" s="56">
        <f>E1425</f>
        <v>5500</v>
      </c>
      <c r="F1891" s="56">
        <f>F1425</f>
        <v>0</v>
      </c>
      <c r="G1891" s="30">
        <f>G1425</f>
        <v>5500</v>
      </c>
    </row>
    <row r="1892" spans="1:7" ht="12.75">
      <c r="A1892" s="134"/>
      <c r="B1892" s="10"/>
      <c r="C1892" s="12">
        <v>4430</v>
      </c>
      <c r="D1892" s="55" t="s">
        <v>272</v>
      </c>
      <c r="E1892" s="56">
        <f aca="true" t="shared" si="66" ref="E1892:G1893">E1426</f>
        <v>10000</v>
      </c>
      <c r="F1892" s="56">
        <f t="shared" si="66"/>
        <v>0</v>
      </c>
      <c r="G1892" s="30">
        <f t="shared" si="66"/>
        <v>10000</v>
      </c>
    </row>
    <row r="1893" spans="1:7" ht="12.75">
      <c r="A1893" s="134"/>
      <c r="B1893" s="10"/>
      <c r="C1893" s="12">
        <v>4750</v>
      </c>
      <c r="D1893" s="55" t="s">
        <v>288</v>
      </c>
      <c r="E1893" s="56">
        <f t="shared" si="66"/>
        <v>0</v>
      </c>
      <c r="F1893" s="56">
        <f t="shared" si="66"/>
        <v>0</v>
      </c>
      <c r="G1893" s="30">
        <f t="shared" si="66"/>
        <v>0</v>
      </c>
    </row>
    <row r="1894" spans="1:7" ht="12.75">
      <c r="A1894" s="134"/>
      <c r="B1894" s="10"/>
      <c r="C1894" s="12"/>
      <c r="D1894" s="55"/>
      <c r="E1894" s="56"/>
      <c r="F1894" s="144"/>
      <c r="G1894" s="30"/>
    </row>
    <row r="1895" spans="1:7" ht="13.5" thickBot="1">
      <c r="A1895" s="39">
        <v>757</v>
      </c>
      <c r="B1895" s="27"/>
      <c r="C1895" s="92"/>
      <c r="D1895" s="100" t="s">
        <v>157</v>
      </c>
      <c r="E1895" s="160">
        <f>E1896+E1900</f>
        <v>917665</v>
      </c>
      <c r="F1895" s="160">
        <f>F1896+F1900</f>
        <v>0</v>
      </c>
      <c r="G1895" s="42">
        <f>F1895+E1895</f>
        <v>917665</v>
      </c>
    </row>
    <row r="1896" spans="1:7" ht="13.5" thickBot="1">
      <c r="A1896" s="11"/>
      <c r="B1896" s="17">
        <v>75702</v>
      </c>
      <c r="C1896" s="19"/>
      <c r="D1896" s="83" t="s">
        <v>206</v>
      </c>
      <c r="E1896" s="148">
        <f>SUM(E1897:E1898)</f>
        <v>752501</v>
      </c>
      <c r="F1896" s="204">
        <f>SUM(F1897:F1898)</f>
        <v>0</v>
      </c>
      <c r="G1896" s="96">
        <f>F1896+E1896</f>
        <v>752501</v>
      </c>
    </row>
    <row r="1897" spans="1:7" ht="12.75">
      <c r="A1897" s="11"/>
      <c r="B1897" s="10"/>
      <c r="C1897" s="12">
        <v>8070</v>
      </c>
      <c r="D1897" s="55" t="s">
        <v>159</v>
      </c>
      <c r="E1897" s="56"/>
      <c r="F1897" s="217"/>
      <c r="G1897" s="97"/>
    </row>
    <row r="1898" spans="1:7" ht="12.75">
      <c r="A1898" s="11"/>
      <c r="B1898" s="10"/>
      <c r="C1898" s="12"/>
      <c r="D1898" s="55" t="s">
        <v>160</v>
      </c>
      <c r="E1898" s="56">
        <f>E1451</f>
        <v>752501</v>
      </c>
      <c r="F1898" s="56">
        <f>F1451</f>
        <v>0</v>
      </c>
      <c r="G1898" s="97">
        <f>F1898+E1898</f>
        <v>752501</v>
      </c>
    </row>
    <row r="1899" spans="1:7" ht="12.75">
      <c r="A1899" s="11"/>
      <c r="B1899" s="10"/>
      <c r="C1899" s="12"/>
      <c r="D1899" s="55"/>
      <c r="E1899" s="56"/>
      <c r="F1899" s="136"/>
      <c r="G1899" s="97"/>
    </row>
    <row r="1900" spans="1:7" ht="13.5" thickBot="1">
      <c r="A1900" s="11"/>
      <c r="B1900" s="17">
        <v>75704</v>
      </c>
      <c r="C1900" s="35"/>
      <c r="D1900" s="114" t="s">
        <v>270</v>
      </c>
      <c r="E1900" s="148">
        <f>E1901</f>
        <v>165164</v>
      </c>
      <c r="F1900" s="149">
        <f>F1901</f>
        <v>0</v>
      </c>
      <c r="G1900" s="96">
        <f>F1900+E1900</f>
        <v>165164</v>
      </c>
    </row>
    <row r="1901" spans="1:7" ht="12.75">
      <c r="A1901" s="11"/>
      <c r="B1901" s="10"/>
      <c r="C1901" s="12">
        <v>8020</v>
      </c>
      <c r="D1901" s="55" t="s">
        <v>269</v>
      </c>
      <c r="E1901" s="56">
        <f>E1455</f>
        <v>165164</v>
      </c>
      <c r="F1901" s="56">
        <f>F1455</f>
        <v>0</v>
      </c>
      <c r="G1901" s="56">
        <f>G1455</f>
        <v>165164</v>
      </c>
    </row>
    <row r="1902" spans="1:7" ht="12.75">
      <c r="A1902" s="11"/>
      <c r="B1902" s="10"/>
      <c r="C1902" s="12"/>
      <c r="D1902" s="55"/>
      <c r="E1902" s="56"/>
      <c r="F1902" s="136"/>
      <c r="G1902" s="97"/>
    </row>
    <row r="1903" spans="1:7" ht="13.5" thickBot="1">
      <c r="A1903" s="39">
        <v>758</v>
      </c>
      <c r="B1903" s="27"/>
      <c r="C1903" s="92"/>
      <c r="D1903" s="100" t="s">
        <v>24</v>
      </c>
      <c r="E1903" s="160">
        <f>E1904</f>
        <v>1261050</v>
      </c>
      <c r="F1903" s="194">
        <f>F1904</f>
        <v>0</v>
      </c>
      <c r="G1903" s="42">
        <f>F1903+E1903</f>
        <v>1261050</v>
      </c>
    </row>
    <row r="1904" spans="1:7" ht="13.5" thickBot="1">
      <c r="A1904" s="11"/>
      <c r="B1904" s="32">
        <v>75818</v>
      </c>
      <c r="C1904" s="66"/>
      <c r="D1904" s="102" t="s">
        <v>161</v>
      </c>
      <c r="E1904" s="154">
        <f>E1905</f>
        <v>1261050</v>
      </c>
      <c r="F1904" s="204">
        <f>F1905</f>
        <v>0</v>
      </c>
      <c r="G1904" s="96">
        <f>F1904+E1904</f>
        <v>1261050</v>
      </c>
    </row>
    <row r="1905" spans="1:7" ht="12.75">
      <c r="A1905" s="11"/>
      <c r="B1905" s="10"/>
      <c r="C1905" s="12">
        <v>4810</v>
      </c>
      <c r="D1905" s="55" t="s">
        <v>162</v>
      </c>
      <c r="E1905" s="56">
        <f>E1459</f>
        <v>1261050</v>
      </c>
      <c r="F1905" s="56">
        <f>F1459</f>
        <v>0</v>
      </c>
      <c r="G1905" s="56">
        <f>G1459</f>
        <v>1261050</v>
      </c>
    </row>
    <row r="1906" spans="1:7" ht="12.75">
      <c r="A1906" s="11"/>
      <c r="B1906" s="10"/>
      <c r="C1906" s="12"/>
      <c r="D1906" s="55"/>
      <c r="E1906" s="56"/>
      <c r="F1906" s="217"/>
      <c r="G1906" s="97"/>
    </row>
    <row r="1907" spans="1:7" ht="13.5" thickBot="1">
      <c r="A1907" s="39">
        <v>801</v>
      </c>
      <c r="B1907" s="27"/>
      <c r="C1907" s="92"/>
      <c r="D1907" s="100" t="s">
        <v>47</v>
      </c>
      <c r="E1907" s="160">
        <f>+E1918+E1908+E1911+E1915</f>
        <v>1070480</v>
      </c>
      <c r="F1907" s="160">
        <f>+F1918+F1908+F1911+F1915</f>
        <v>-923600</v>
      </c>
      <c r="G1907" s="160">
        <f>+G1918+G1908+G1911+G1915</f>
        <v>146880</v>
      </c>
    </row>
    <row r="1908" spans="1:7" ht="13.5" thickBot="1">
      <c r="A1908" s="94"/>
      <c r="B1908" s="17">
        <v>80120</v>
      </c>
      <c r="C1908" s="19"/>
      <c r="D1908" s="83" t="s">
        <v>380</v>
      </c>
      <c r="E1908" s="168">
        <f>SUM(E1909)</f>
        <v>110160</v>
      </c>
      <c r="F1908" s="168">
        <f>SUM(F1909)</f>
        <v>0</v>
      </c>
      <c r="G1908" s="168">
        <f>SUM(G1909)</f>
        <v>110160</v>
      </c>
    </row>
    <row r="1909" spans="1:7" ht="12.75">
      <c r="A1909" s="94"/>
      <c r="B1909" s="10"/>
      <c r="C1909" s="12">
        <v>2540</v>
      </c>
      <c r="D1909" s="55" t="s">
        <v>381</v>
      </c>
      <c r="E1909" s="142">
        <f>E1463</f>
        <v>110160</v>
      </c>
      <c r="F1909" s="142">
        <f>F1463</f>
        <v>0</v>
      </c>
      <c r="G1909" s="142">
        <f>G1463</f>
        <v>110160</v>
      </c>
    </row>
    <row r="1910" spans="1:7" ht="12.75">
      <c r="A1910" s="94"/>
      <c r="B1910" s="10"/>
      <c r="C1910" s="12"/>
      <c r="D1910" s="55"/>
      <c r="E1910" s="142"/>
      <c r="F1910" s="206"/>
      <c r="G1910" s="86"/>
    </row>
    <row r="1911" spans="1:7" ht="12.75">
      <c r="A1911" s="94"/>
      <c r="B1911" s="172">
        <v>80130</v>
      </c>
      <c r="C1911" s="179"/>
      <c r="D1911" s="180" t="s">
        <v>52</v>
      </c>
      <c r="E1911" s="229">
        <f>E1912+E1913</f>
        <v>933015</v>
      </c>
      <c r="F1911" s="229">
        <f>F1912+F1913</f>
        <v>-923600</v>
      </c>
      <c r="G1911" s="229">
        <f>G1912+G1913</f>
        <v>9415</v>
      </c>
    </row>
    <row r="1912" spans="1:7" ht="12.75">
      <c r="A1912" s="94"/>
      <c r="B1912" s="10"/>
      <c r="C1912" s="12">
        <v>4270</v>
      </c>
      <c r="D1912" s="55" t="s">
        <v>35</v>
      </c>
      <c r="E1912" s="142">
        <f aca="true" t="shared" si="67" ref="E1912:G1913">E1466</f>
        <v>9415</v>
      </c>
      <c r="F1912" s="142">
        <f t="shared" si="67"/>
        <v>0</v>
      </c>
      <c r="G1912" s="142">
        <f t="shared" si="67"/>
        <v>9415</v>
      </c>
    </row>
    <row r="1913" spans="1:7" ht="12.75">
      <c r="A1913" s="94"/>
      <c r="B1913" s="10"/>
      <c r="C1913" s="12">
        <v>6050</v>
      </c>
      <c r="D1913" s="55" t="s">
        <v>43</v>
      </c>
      <c r="E1913" s="142">
        <f t="shared" si="67"/>
        <v>923600</v>
      </c>
      <c r="F1913" s="142">
        <f t="shared" si="67"/>
        <v>-923600</v>
      </c>
      <c r="G1913" s="142">
        <f t="shared" si="67"/>
        <v>0</v>
      </c>
    </row>
    <row r="1914" spans="1:7" ht="12.75">
      <c r="A1914" s="94"/>
      <c r="B1914" s="10"/>
      <c r="C1914" s="12"/>
      <c r="D1914" s="55"/>
      <c r="E1914" s="142"/>
      <c r="F1914" s="143"/>
      <c r="G1914" s="142"/>
    </row>
    <row r="1915" spans="1:7" ht="12.75">
      <c r="A1915" s="94"/>
      <c r="B1915" s="172">
        <v>80195</v>
      </c>
      <c r="C1915" s="179"/>
      <c r="D1915" s="180" t="s">
        <v>54</v>
      </c>
      <c r="E1915" s="426">
        <f>SUM(E1916)</f>
        <v>4000</v>
      </c>
      <c r="F1915" s="427">
        <f>SUM(F1916)</f>
        <v>0</v>
      </c>
      <c r="G1915" s="428">
        <f>E1915+F1915</f>
        <v>4000</v>
      </c>
    </row>
    <row r="1916" spans="1:7" ht="12.75">
      <c r="A1916" s="94"/>
      <c r="B1916" s="10"/>
      <c r="C1916" s="12">
        <v>4210</v>
      </c>
      <c r="D1916" s="55" t="s">
        <v>33</v>
      </c>
      <c r="E1916" s="142">
        <f>E1479</f>
        <v>4000</v>
      </c>
      <c r="F1916" s="142">
        <f>F1479</f>
        <v>0</v>
      </c>
      <c r="G1916" s="142">
        <f>G1479</f>
        <v>4000</v>
      </c>
    </row>
    <row r="1917" spans="1:7" ht="12.75">
      <c r="A1917" s="94"/>
      <c r="B1917" s="10"/>
      <c r="C1917" s="12"/>
      <c r="D1917" s="55"/>
      <c r="E1917" s="142"/>
      <c r="F1917" s="230"/>
      <c r="G1917" s="86"/>
    </row>
    <row r="1918" spans="1:7" ht="13.5" thickBot="1">
      <c r="A1918" s="11"/>
      <c r="B1918" s="145">
        <v>80197</v>
      </c>
      <c r="C1918" s="146"/>
      <c r="D1918" s="147" t="s">
        <v>62</v>
      </c>
      <c r="E1918" s="148">
        <f>E1919</f>
        <v>23305</v>
      </c>
      <c r="F1918" s="149">
        <f>F1919</f>
        <v>0</v>
      </c>
      <c r="G1918" s="163">
        <f>F1918+E1918</f>
        <v>23305</v>
      </c>
    </row>
    <row r="1919" spans="1:7" ht="12.75">
      <c r="A1919" s="11"/>
      <c r="B1919" s="151"/>
      <c r="C1919" s="12">
        <v>4110</v>
      </c>
      <c r="D1919" s="9" t="s">
        <v>31</v>
      </c>
      <c r="E1919" s="56">
        <f>E1484</f>
        <v>23305</v>
      </c>
      <c r="F1919" s="56">
        <f>F1483</f>
        <v>0</v>
      </c>
      <c r="G1919" s="143">
        <f>F1919+E1919</f>
        <v>23305</v>
      </c>
    </row>
    <row r="1920" spans="1:7" ht="12.75">
      <c r="A1920" s="11"/>
      <c r="B1920" s="151"/>
      <c r="C1920" s="152"/>
      <c r="D1920" s="153"/>
      <c r="E1920" s="56"/>
      <c r="F1920" s="136"/>
      <c r="G1920" s="143"/>
    </row>
    <row r="1921" spans="1:7" ht="13.5" thickBot="1">
      <c r="A1921" s="31">
        <v>851</v>
      </c>
      <c r="B1921" s="28"/>
      <c r="C1921" s="27"/>
      <c r="D1921" s="28" t="s">
        <v>73</v>
      </c>
      <c r="E1921" s="160">
        <f>E1929+E1922</f>
        <v>70000</v>
      </c>
      <c r="F1921" s="160">
        <f>F1929+F1922</f>
        <v>0</v>
      </c>
      <c r="G1921" s="160">
        <f>G1929+G1922</f>
        <v>70000</v>
      </c>
    </row>
    <row r="1922" spans="1:7" ht="12.75">
      <c r="A1922" s="53"/>
      <c r="B1922" s="390">
        <v>85111</v>
      </c>
      <c r="C1922" s="431"/>
      <c r="D1922" s="432" t="s">
        <v>397</v>
      </c>
      <c r="E1922" s="391">
        <f>E1923</f>
        <v>70000</v>
      </c>
      <c r="F1922" s="433">
        <f>F1923</f>
        <v>0</v>
      </c>
      <c r="G1922" s="434">
        <f>G1923</f>
        <v>70000</v>
      </c>
    </row>
    <row r="1923" spans="1:7" ht="12.75">
      <c r="A1923" s="53"/>
      <c r="B1923" s="388"/>
      <c r="C1923" s="412">
        <v>6220</v>
      </c>
      <c r="D1923" s="191" t="s">
        <v>428</v>
      </c>
      <c r="E1923" s="323">
        <f>E1488</f>
        <v>70000</v>
      </c>
      <c r="F1923" s="323">
        <f>F1488</f>
        <v>0</v>
      </c>
      <c r="G1923" s="323">
        <f>G1488</f>
        <v>70000</v>
      </c>
    </row>
    <row r="1924" spans="1:7" ht="12.75">
      <c r="A1924" s="53"/>
      <c r="B1924" s="388"/>
      <c r="C1924" s="412"/>
      <c r="D1924" s="191" t="s">
        <v>429</v>
      </c>
      <c r="E1924" s="228"/>
      <c r="F1924" s="230"/>
      <c r="G1924" s="86"/>
    </row>
    <row r="1925" spans="1:7" ht="12.75">
      <c r="A1925" s="53"/>
      <c r="B1925" s="388"/>
      <c r="C1925" s="412"/>
      <c r="D1925" s="191" t="s">
        <v>430</v>
      </c>
      <c r="E1925" s="228"/>
      <c r="F1925" s="230"/>
      <c r="G1925" s="86"/>
    </row>
    <row r="1926" spans="1:7" ht="12.75">
      <c r="A1926" s="53"/>
      <c r="B1926" s="41"/>
      <c r="C1926" s="40"/>
      <c r="D1926" s="41"/>
      <c r="E1926" s="228"/>
      <c r="F1926" s="230"/>
      <c r="G1926" s="86"/>
    </row>
    <row r="1927" spans="1:7" ht="12.75">
      <c r="A1927" s="8"/>
      <c r="B1927" s="9">
        <v>85156</v>
      </c>
      <c r="C1927" s="10"/>
      <c r="D1927" s="9" t="s">
        <v>103</v>
      </c>
      <c r="E1927" s="56"/>
      <c r="F1927" s="72"/>
      <c r="G1927" s="46"/>
    </row>
    <row r="1928" spans="1:7" ht="12.75">
      <c r="A1928" s="8"/>
      <c r="B1928" s="9"/>
      <c r="C1928" s="10"/>
      <c r="D1928" s="9" t="s">
        <v>104</v>
      </c>
      <c r="E1928" s="56"/>
      <c r="F1928" s="72"/>
      <c r="G1928" s="46"/>
    </row>
    <row r="1929" spans="1:7" ht="13.5" thickBot="1">
      <c r="A1929" s="8"/>
      <c r="B1929" s="16"/>
      <c r="C1929" s="17"/>
      <c r="D1929" s="16" t="s">
        <v>105</v>
      </c>
      <c r="E1929" s="148">
        <f>E1930</f>
        <v>0</v>
      </c>
      <c r="F1929" s="196">
        <f>F1930</f>
        <v>0</v>
      </c>
      <c r="G1929" s="45">
        <f>F1929+E1929</f>
        <v>0</v>
      </c>
    </row>
    <row r="1930" spans="1:9" ht="12.75">
      <c r="A1930" s="8"/>
      <c r="B1930" s="9"/>
      <c r="C1930" s="37" t="s">
        <v>77</v>
      </c>
      <c r="D1930" s="9" t="s">
        <v>78</v>
      </c>
      <c r="E1930" s="56"/>
      <c r="F1930" s="72"/>
      <c r="G1930" s="46">
        <f>F1930+E1930</f>
        <v>0</v>
      </c>
      <c r="I1930" s="1"/>
    </row>
    <row r="1931" spans="1:7" ht="12.75">
      <c r="A1931" s="11"/>
      <c r="B1931" s="152"/>
      <c r="C1931" s="152"/>
      <c r="D1931" s="153"/>
      <c r="E1931" s="56"/>
      <c r="F1931" s="136"/>
      <c r="G1931" s="143"/>
    </row>
    <row r="1932" spans="1:7" ht="12.75">
      <c r="A1932" s="11"/>
      <c r="B1932" s="152"/>
      <c r="C1932" s="152"/>
      <c r="D1932" s="153"/>
      <c r="E1932" s="56"/>
      <c r="F1932" s="136"/>
      <c r="G1932" s="143"/>
    </row>
    <row r="1933" spans="1:7" ht="13.5" thickBot="1">
      <c r="A1933" s="39">
        <v>852</v>
      </c>
      <c r="B1933" s="92"/>
      <c r="C1933" s="105"/>
      <c r="D1933" s="100" t="s">
        <v>186</v>
      </c>
      <c r="E1933" s="160">
        <f>E1934</f>
        <v>103600</v>
      </c>
      <c r="F1933" s="160">
        <f>F1934</f>
        <v>0</v>
      </c>
      <c r="G1933" s="160">
        <f>G1934</f>
        <v>103600</v>
      </c>
    </row>
    <row r="1934" spans="1:7" ht="13.5" thickBot="1">
      <c r="A1934" s="11"/>
      <c r="B1934" s="32">
        <v>85201</v>
      </c>
      <c r="C1934" s="111"/>
      <c r="D1934" s="169" t="s">
        <v>70</v>
      </c>
      <c r="E1934" s="201">
        <f>SUM(E1935:E1936)</f>
        <v>103600</v>
      </c>
      <c r="F1934" s="218">
        <f>SUM(F1935:F1936)</f>
        <v>0</v>
      </c>
      <c r="G1934" s="103">
        <f>F1934+E1934</f>
        <v>103600</v>
      </c>
    </row>
    <row r="1935" spans="1:7" ht="12.75">
      <c r="A1935" s="11"/>
      <c r="B1935" s="12"/>
      <c r="C1935" s="88" t="s">
        <v>211</v>
      </c>
      <c r="D1935" s="61" t="s">
        <v>210</v>
      </c>
      <c r="E1935" s="143">
        <f aca="true" t="shared" si="68" ref="E1935:G1936">E1502</f>
        <v>65000</v>
      </c>
      <c r="F1935" s="143">
        <f t="shared" si="68"/>
        <v>0</v>
      </c>
      <c r="G1935" s="143">
        <f t="shared" si="68"/>
        <v>65000</v>
      </c>
    </row>
    <row r="1936" spans="1:7" ht="12.75">
      <c r="A1936" s="11"/>
      <c r="B1936" s="12"/>
      <c r="C1936" s="88" t="s">
        <v>329</v>
      </c>
      <c r="D1936" s="61" t="s">
        <v>35</v>
      </c>
      <c r="E1936" s="143">
        <f t="shared" si="68"/>
        <v>38600</v>
      </c>
      <c r="F1936" s="143">
        <f t="shared" si="68"/>
        <v>0</v>
      </c>
      <c r="G1936" s="143">
        <f t="shared" si="68"/>
        <v>38600</v>
      </c>
    </row>
    <row r="1937" spans="1:7" ht="12.75">
      <c r="A1937" s="11"/>
      <c r="B1937" s="12"/>
      <c r="C1937" s="88"/>
      <c r="D1937" s="61"/>
      <c r="E1937" s="143"/>
      <c r="F1937" s="164"/>
      <c r="G1937" s="97"/>
    </row>
    <row r="1938" spans="1:7" ht="13.5" thickBot="1">
      <c r="A1938" s="39">
        <v>853</v>
      </c>
      <c r="B1938" s="92"/>
      <c r="C1938" s="105"/>
      <c r="D1938" s="74" t="s">
        <v>185</v>
      </c>
      <c r="E1938" s="192">
        <f>+E1943+E1939</f>
        <v>879050</v>
      </c>
      <c r="F1938" s="192">
        <f>+F1943+F1939</f>
        <v>0</v>
      </c>
      <c r="G1938" s="192">
        <f>+G1943+G1939</f>
        <v>879050</v>
      </c>
    </row>
    <row r="1939" spans="1:7" ht="12.75">
      <c r="A1939" s="94"/>
      <c r="B1939" s="174">
        <v>85311</v>
      </c>
      <c r="C1939" s="183"/>
      <c r="D1939" s="182" t="s">
        <v>382</v>
      </c>
      <c r="E1939" s="213">
        <f>E1940</f>
        <v>240689</v>
      </c>
      <c r="F1939" s="213">
        <f>F1940</f>
        <v>0</v>
      </c>
      <c r="G1939" s="213">
        <f>G1940</f>
        <v>240689</v>
      </c>
    </row>
    <row r="1940" spans="1:7" ht="12.75">
      <c r="A1940" s="94"/>
      <c r="B1940" s="12"/>
      <c r="C1940" s="88" t="s">
        <v>384</v>
      </c>
      <c r="D1940" s="61" t="s">
        <v>383</v>
      </c>
      <c r="E1940" s="143">
        <f>E1510</f>
        <v>240689</v>
      </c>
      <c r="F1940" s="143">
        <f>F1510</f>
        <v>0</v>
      </c>
      <c r="G1940" s="322">
        <f>E1940+F1940</f>
        <v>240689</v>
      </c>
    </row>
    <row r="1941" spans="1:7" ht="12.75">
      <c r="A1941" s="94"/>
      <c r="B1941" s="12"/>
      <c r="C1941" s="88"/>
      <c r="D1941" s="61" t="s">
        <v>371</v>
      </c>
      <c r="E1941" s="143"/>
      <c r="F1941" s="206"/>
      <c r="G1941" s="86"/>
    </row>
    <row r="1942" spans="1:7" ht="13.5" thickBot="1">
      <c r="A1942" s="94"/>
      <c r="B1942" s="12"/>
      <c r="C1942" s="88"/>
      <c r="D1942" s="61"/>
      <c r="E1942" s="143"/>
      <c r="F1942" s="206"/>
      <c r="G1942" s="86"/>
    </row>
    <row r="1943" spans="1:7" ht="12.75">
      <c r="A1943" s="94"/>
      <c r="B1943" s="174">
        <v>85333</v>
      </c>
      <c r="C1943" s="183"/>
      <c r="D1943" s="182" t="s">
        <v>315</v>
      </c>
      <c r="E1943" s="213">
        <f>SUM(E1944:E1945)</f>
        <v>638361</v>
      </c>
      <c r="F1943" s="213">
        <f>SUM(F1944:F1945)</f>
        <v>0</v>
      </c>
      <c r="G1943" s="213">
        <f>SUM(G1944:G1945)</f>
        <v>638361</v>
      </c>
    </row>
    <row r="1944" spans="1:7" ht="12.75">
      <c r="A1944" s="94"/>
      <c r="B1944" s="10"/>
      <c r="C1944" s="88" t="s">
        <v>211</v>
      </c>
      <c r="D1944" s="61" t="s">
        <v>210</v>
      </c>
      <c r="E1944" s="143">
        <f>E1514</f>
        <v>638361</v>
      </c>
      <c r="F1944" s="143">
        <f>F1514</f>
        <v>0</v>
      </c>
      <c r="G1944" s="97">
        <f>E1944+F1944</f>
        <v>638361</v>
      </c>
    </row>
    <row r="1945" spans="1:7" ht="12.75">
      <c r="A1945" s="94"/>
      <c r="B1945" s="10"/>
      <c r="C1945" s="88" t="s">
        <v>147</v>
      </c>
      <c r="D1945" s="61" t="s">
        <v>37</v>
      </c>
      <c r="E1945" s="143">
        <f>E1515</f>
        <v>0</v>
      </c>
      <c r="F1945" s="143">
        <f>F1515</f>
        <v>0</v>
      </c>
      <c r="G1945" s="97">
        <f>E1945+F1945</f>
        <v>0</v>
      </c>
    </row>
    <row r="1946" spans="1:7" ht="12.75">
      <c r="A1946" s="25"/>
      <c r="B1946" s="25"/>
      <c r="C1946" s="25"/>
      <c r="D1946" s="25"/>
      <c r="E1946" s="191"/>
      <c r="F1946" s="191"/>
      <c r="G1946" s="25"/>
    </row>
    <row r="1947" spans="1:7" ht="13.5" thickBot="1">
      <c r="A1947" s="329">
        <v>854</v>
      </c>
      <c r="B1947" s="403"/>
      <c r="C1947" s="329"/>
      <c r="D1947" s="422" t="s">
        <v>55</v>
      </c>
      <c r="E1947" s="330">
        <f>E1948</f>
        <v>85170</v>
      </c>
      <c r="F1947" s="330">
        <f>F1948</f>
        <v>0</v>
      </c>
      <c r="G1947" s="330">
        <f>G1948</f>
        <v>85170</v>
      </c>
    </row>
    <row r="1948" spans="1:7" ht="12.75">
      <c r="A1948" s="24"/>
      <c r="B1948" s="419">
        <v>85406</v>
      </c>
      <c r="C1948" s="420"/>
      <c r="D1948" s="421" t="s">
        <v>408</v>
      </c>
      <c r="E1948" s="397">
        <f>E1949</f>
        <v>85170</v>
      </c>
      <c r="F1948" s="397">
        <f>F1949</f>
        <v>0</v>
      </c>
      <c r="G1948" s="397">
        <f>G1949</f>
        <v>85170</v>
      </c>
    </row>
    <row r="1949" spans="1:7" ht="12.75">
      <c r="A1949" s="24"/>
      <c r="B1949" s="25"/>
      <c r="C1949" s="24">
        <v>4270</v>
      </c>
      <c r="D1949" s="417" t="s">
        <v>35</v>
      </c>
      <c r="E1949" s="144">
        <f>E1521</f>
        <v>85170</v>
      </c>
      <c r="F1949" s="144">
        <f>F1521</f>
        <v>0</v>
      </c>
      <c r="G1949" s="144">
        <f>G1521</f>
        <v>85170</v>
      </c>
    </row>
    <row r="1950" spans="1:7" ht="12.75">
      <c r="A1950" s="24"/>
      <c r="B1950" s="25"/>
      <c r="C1950" s="24"/>
      <c r="D1950" s="417"/>
      <c r="E1950" s="191"/>
      <c r="F1950" s="418"/>
      <c r="G1950" s="25"/>
    </row>
    <row r="1951" spans="1:7" ht="13.5" thickBot="1">
      <c r="A1951" s="39"/>
      <c r="B1951" s="17"/>
      <c r="C1951" s="87"/>
      <c r="D1951" s="62"/>
      <c r="E1951" s="163"/>
      <c r="F1951" s="204"/>
      <c r="G1951" s="96"/>
    </row>
    <row r="1952" spans="1:7" ht="12.75">
      <c r="A1952" s="65"/>
      <c r="B1952" s="65"/>
      <c r="C1952" s="48"/>
      <c r="D1952" s="71"/>
      <c r="E1952" s="136"/>
      <c r="F1952" s="136"/>
      <c r="G1952" s="65"/>
    </row>
    <row r="1953" ht="12.75">
      <c r="F1953" s="72"/>
    </row>
    <row r="1954" ht="12.75">
      <c r="F1954" s="72"/>
    </row>
    <row r="1955" ht="12.75">
      <c r="F1955" s="72"/>
    </row>
    <row r="1956" ht="12.75">
      <c r="F1956" s="72"/>
    </row>
    <row r="1957" spans="3:7" ht="12.75">
      <c r="C1957" s="135" t="s">
        <v>182</v>
      </c>
      <c r="E1957" s="72">
        <f>E1881+E1822+E1801+E1725+E1669+E1626+E1591</f>
        <v>10168399</v>
      </c>
      <c r="F1957" s="72">
        <f>F1881+F1822+F1801+F1725+F1669+F1626+F1591</f>
        <v>-829471</v>
      </c>
      <c r="G1957" s="1">
        <f>G1881+G1822+G1801+G1725+G1669+G1626+G1591</f>
        <v>9338928</v>
      </c>
    </row>
    <row r="1958" ht="12.75">
      <c r="F1958" s="72"/>
    </row>
    <row r="1959" ht="12.75">
      <c r="F1959" s="72"/>
    </row>
    <row r="1960" ht="12.75">
      <c r="F1960" s="72"/>
    </row>
    <row r="1961" ht="12.75">
      <c r="F1961" s="72"/>
    </row>
  </sheetData>
  <sheetProtection/>
  <mergeCells count="72">
    <mergeCell ref="E61:G61"/>
    <mergeCell ref="A187:G187"/>
    <mergeCell ref="A249:G249"/>
    <mergeCell ref="E247:G247"/>
    <mergeCell ref="E331:G331"/>
    <mergeCell ref="A250:G250"/>
    <mergeCell ref="E184:G184"/>
    <mergeCell ref="A65:G65"/>
    <mergeCell ref="A63:G63"/>
    <mergeCell ref="A6:G6"/>
    <mergeCell ref="A10:G10"/>
    <mergeCell ref="A7:G7"/>
    <mergeCell ref="A8:G8"/>
    <mergeCell ref="A9:E9"/>
    <mergeCell ref="A1876:G1876"/>
    <mergeCell ref="A1875:G1875"/>
    <mergeCell ref="A1663:G1663"/>
    <mergeCell ref="A1719:G1719"/>
    <mergeCell ref="A1718:G1718"/>
    <mergeCell ref="F1793:G1793"/>
    <mergeCell ref="F1017:G1017"/>
    <mergeCell ref="F1874:G1874"/>
    <mergeCell ref="A1794:G1794"/>
    <mergeCell ref="F1716:G1716"/>
    <mergeCell ref="A1816:G1816"/>
    <mergeCell ref="A1795:G1795"/>
    <mergeCell ref="A1817:G1817"/>
    <mergeCell ref="F1815:G1815"/>
    <mergeCell ref="F1564:G1564"/>
    <mergeCell ref="A1018:G1018"/>
    <mergeCell ref="A1054:G1054"/>
    <mergeCell ref="E1280:G1280"/>
    <mergeCell ref="A1283:G1283"/>
    <mergeCell ref="A1282:G1282"/>
    <mergeCell ref="A1055:G1055"/>
    <mergeCell ref="A1019:G1019"/>
    <mergeCell ref="A646:G646"/>
    <mergeCell ref="A834:G834"/>
    <mergeCell ref="A647:G647"/>
    <mergeCell ref="E644:G644"/>
    <mergeCell ref="A186:G186"/>
    <mergeCell ref="A333:G333"/>
    <mergeCell ref="A462:G462"/>
    <mergeCell ref="A581:G581"/>
    <mergeCell ref="E579:G579"/>
    <mergeCell ref="E459:G459"/>
    <mergeCell ref="A334:G334"/>
    <mergeCell ref="A461:G461"/>
    <mergeCell ref="A582:G582"/>
    <mergeCell ref="A703:G703"/>
    <mergeCell ref="A702:G702"/>
    <mergeCell ref="E700:G700"/>
    <mergeCell ref="A1565:G1565"/>
    <mergeCell ref="A1621:G1621"/>
    <mergeCell ref="A1620:G1620"/>
    <mergeCell ref="A1662:G1662"/>
    <mergeCell ref="A1566:G1566"/>
    <mergeCell ref="A1567:G1567"/>
    <mergeCell ref="F1619:G1619"/>
    <mergeCell ref="A1568:G1568"/>
    <mergeCell ref="F1660:G1660"/>
    <mergeCell ref="A752:G752"/>
    <mergeCell ref="E751:G751"/>
    <mergeCell ref="E897:G897"/>
    <mergeCell ref="E832:G832"/>
    <mergeCell ref="A833:G833"/>
    <mergeCell ref="A753:G753"/>
    <mergeCell ref="E1015:G1015"/>
    <mergeCell ref="A901:G901"/>
    <mergeCell ref="A898:G898"/>
    <mergeCell ref="A899:G899"/>
    <mergeCell ref="A900:G900"/>
  </mergeCells>
  <printOptions horizontalCentered="1"/>
  <pageMargins left="0.2362204724409449" right="0.5511811023622047" top="0.5118110236220472" bottom="0.1968503937007874" header="0.31496062992125984" footer="0.1968503937007874"/>
  <pageSetup fitToHeight="2" fitToWidth="2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80"/>
  <sheetViews>
    <sheetView view="pageBreakPreview" zoomScaleSheetLayoutView="100" zoomScalePageLayoutView="0" workbookViewId="0" topLeftCell="A45">
      <selection activeCell="H13" sqref="H13"/>
    </sheetView>
  </sheetViews>
  <sheetFormatPr defaultColWidth="9.00390625" defaultRowHeight="12.75"/>
  <cols>
    <col min="3" max="3" width="7.00390625" style="0" customWidth="1"/>
    <col min="4" max="4" width="48.75390625" style="0" customWidth="1"/>
    <col min="5" max="5" width="10.00390625" style="0" customWidth="1"/>
    <col min="7" max="7" width="11.00390625" style="0" customWidth="1"/>
  </cols>
  <sheetData>
    <row r="4" spans="1:7" ht="12.75">
      <c r="A4" s="482" t="s">
        <v>393</v>
      </c>
      <c r="B4" s="482"/>
      <c r="C4" s="482"/>
      <c r="D4" s="482"/>
      <c r="E4" s="482"/>
      <c r="F4" s="482"/>
      <c r="G4" s="482"/>
    </row>
    <row r="5" spans="1:7" ht="13.5" thickBot="1">
      <c r="A5" s="481" t="s">
        <v>45</v>
      </c>
      <c r="B5" s="481"/>
      <c r="C5" s="481"/>
      <c r="D5" s="481"/>
      <c r="E5" s="481"/>
      <c r="F5" s="481"/>
      <c r="G5" s="481"/>
    </row>
    <row r="6" spans="1:7" ht="12.75">
      <c r="A6" s="3"/>
      <c r="B6" s="4"/>
      <c r="C6" s="4"/>
      <c r="D6" s="4"/>
      <c r="E6" s="189" t="s">
        <v>8</v>
      </c>
      <c r="F6" s="189"/>
      <c r="G6" s="7" t="s">
        <v>8</v>
      </c>
    </row>
    <row r="7" spans="1:7" ht="12.75">
      <c r="A7" s="8" t="s">
        <v>9</v>
      </c>
      <c r="B7" s="9" t="s">
        <v>10</v>
      </c>
      <c r="C7" s="10" t="s">
        <v>11</v>
      </c>
      <c r="D7" s="10" t="s">
        <v>12</v>
      </c>
      <c r="E7" s="190" t="s">
        <v>373</v>
      </c>
      <c r="F7" s="190" t="s">
        <v>13</v>
      </c>
      <c r="G7" s="14" t="s">
        <v>373</v>
      </c>
    </row>
    <row r="8" spans="1:7" ht="13.5" thickBot="1">
      <c r="A8" s="15"/>
      <c r="B8" s="16"/>
      <c r="C8" s="17"/>
      <c r="D8" s="17"/>
      <c r="E8" s="21"/>
      <c r="F8" s="21"/>
      <c r="G8" s="20" t="s">
        <v>14</v>
      </c>
    </row>
    <row r="9" spans="1:7" ht="13.5" thickBot="1">
      <c r="A9" s="15">
        <v>1</v>
      </c>
      <c r="B9" s="17">
        <v>2</v>
      </c>
      <c r="C9" s="17">
        <v>3</v>
      </c>
      <c r="D9" s="17">
        <v>4</v>
      </c>
      <c r="E9" s="110">
        <v>5</v>
      </c>
      <c r="F9" s="85">
        <v>6</v>
      </c>
      <c r="G9" s="140">
        <v>7</v>
      </c>
    </row>
    <row r="10" spans="1:7" ht="12.75">
      <c r="A10" s="5"/>
      <c r="B10" s="6"/>
      <c r="C10" s="6"/>
      <c r="D10" s="6"/>
      <c r="E10" s="234"/>
      <c r="F10" s="191"/>
      <c r="G10" s="79"/>
    </row>
    <row r="11" spans="1:7" ht="13.5" thickBot="1">
      <c r="A11" s="11"/>
      <c r="B11" s="12"/>
      <c r="C11" s="12"/>
      <c r="D11" s="27" t="s">
        <v>107</v>
      </c>
      <c r="E11" s="192">
        <f>E13+E25+E36+E49+E63+E89+E99+E129+E144+E58+E31+E82+E157</f>
        <v>24451094</v>
      </c>
      <c r="F11" s="192">
        <f>F13+F25+F36+F49+F63+F89+F99+F129+F144+F58+F31+F82+F157</f>
        <v>958177</v>
      </c>
      <c r="G11" s="192">
        <f>G13+G25+G36+G49+G63+G89+G99+G129+G144+G58+G31+G82+G157</f>
        <v>25409271</v>
      </c>
    </row>
    <row r="12" spans="1:7" ht="12.75">
      <c r="A12" s="11"/>
      <c r="B12" s="12"/>
      <c r="C12" s="12"/>
      <c r="D12" s="90" t="s">
        <v>16</v>
      </c>
      <c r="E12" s="239"/>
      <c r="F12" s="207"/>
      <c r="G12" s="38"/>
    </row>
    <row r="13" spans="1:7" ht="13.5" thickBot="1">
      <c r="A13" s="91" t="s">
        <v>108</v>
      </c>
      <c r="B13" s="92"/>
      <c r="C13" s="92"/>
      <c r="D13" s="93" t="s">
        <v>109</v>
      </c>
      <c r="E13" s="192">
        <f>E14+E20</f>
        <v>40159</v>
      </c>
      <c r="F13" s="192">
        <f>F14+F20</f>
        <v>0</v>
      </c>
      <c r="G13" s="29">
        <f>F13+E13</f>
        <v>40159</v>
      </c>
    </row>
    <row r="14" spans="1:7" ht="13.5" thickBot="1">
      <c r="A14" s="94"/>
      <c r="B14" s="69" t="s">
        <v>110</v>
      </c>
      <c r="C14" s="66"/>
      <c r="D14" s="95" t="s">
        <v>111</v>
      </c>
      <c r="E14" s="163">
        <f>E15</f>
        <v>13000</v>
      </c>
      <c r="F14" s="195">
        <f>F16</f>
        <v>0</v>
      </c>
      <c r="G14" s="133">
        <f>F14+E14</f>
        <v>13000</v>
      </c>
    </row>
    <row r="15" spans="1:7" ht="12.75">
      <c r="A15" s="94"/>
      <c r="B15" s="10"/>
      <c r="C15" s="88" t="s">
        <v>198</v>
      </c>
      <c r="D15" s="55" t="s">
        <v>112</v>
      </c>
      <c r="E15" s="143">
        <f>'Zmiany '!E1065</f>
        <v>13000</v>
      </c>
      <c r="F15" s="143">
        <f>'Zmiany '!F1065</f>
        <v>0</v>
      </c>
      <c r="G15" s="355">
        <f>'Zmiany '!G1065</f>
        <v>13000</v>
      </c>
    </row>
    <row r="16" spans="1:7" ht="12.75">
      <c r="A16" s="94"/>
      <c r="B16" s="10"/>
      <c r="C16" s="88"/>
      <c r="D16" s="55" t="s">
        <v>113</v>
      </c>
      <c r="E16" s="143"/>
      <c r="F16" s="136"/>
      <c r="G16" s="38"/>
    </row>
    <row r="17" spans="1:7" ht="12.75">
      <c r="A17" s="94"/>
      <c r="B17" s="10"/>
      <c r="C17" s="88"/>
      <c r="D17" s="55"/>
      <c r="E17" s="143"/>
      <c r="F17" s="136"/>
      <c r="G17" s="38"/>
    </row>
    <row r="18" spans="1:7" ht="12.75">
      <c r="A18" s="94"/>
      <c r="B18" s="37" t="s">
        <v>453</v>
      </c>
      <c r="C18" s="88"/>
      <c r="D18" s="424" t="s">
        <v>449</v>
      </c>
      <c r="E18" s="143"/>
      <c r="F18" s="136"/>
      <c r="G18" s="38"/>
    </row>
    <row r="19" spans="1:7" ht="12.75">
      <c r="A19" s="94"/>
      <c r="B19" s="10"/>
      <c r="C19" s="88"/>
      <c r="D19" s="424" t="s">
        <v>450</v>
      </c>
      <c r="E19" s="143"/>
      <c r="F19" s="136"/>
      <c r="G19" s="38"/>
    </row>
    <row r="20" spans="1:7" ht="13.5" thickBot="1">
      <c r="A20" s="94"/>
      <c r="B20" s="17"/>
      <c r="C20" s="87"/>
      <c r="D20" s="451" t="s">
        <v>451</v>
      </c>
      <c r="E20" s="163">
        <f>E21</f>
        <v>27159</v>
      </c>
      <c r="F20" s="163">
        <f>F21</f>
        <v>0</v>
      </c>
      <c r="G20" s="163">
        <f>G21</f>
        <v>27159</v>
      </c>
    </row>
    <row r="21" spans="1:7" ht="12.75">
      <c r="A21" s="94"/>
      <c r="B21" s="10"/>
      <c r="C21" s="88" t="s">
        <v>452</v>
      </c>
      <c r="D21" s="171" t="s">
        <v>439</v>
      </c>
      <c r="E21" s="143">
        <f>'Zmiany '!E1071</f>
        <v>27159</v>
      </c>
      <c r="F21" s="143">
        <f>'Zmiany '!F1071</f>
        <v>0</v>
      </c>
      <c r="G21" s="143">
        <f>'Zmiany '!G1071</f>
        <v>27159</v>
      </c>
    </row>
    <row r="22" spans="1:7" ht="12.75">
      <c r="A22" s="94"/>
      <c r="B22" s="10"/>
      <c r="C22" s="88"/>
      <c r="D22" s="171" t="s">
        <v>440</v>
      </c>
      <c r="E22" s="143"/>
      <c r="F22" s="136"/>
      <c r="G22" s="38"/>
    </row>
    <row r="23" spans="1:7" ht="12.75">
      <c r="A23" s="94"/>
      <c r="B23" s="10"/>
      <c r="C23" s="88"/>
      <c r="D23" s="55"/>
      <c r="E23" s="143"/>
      <c r="F23" s="136"/>
      <c r="G23" s="38"/>
    </row>
    <row r="24" spans="1:7" ht="12.75">
      <c r="A24" s="94"/>
      <c r="B24" s="10"/>
      <c r="C24" s="88"/>
      <c r="D24" s="55"/>
      <c r="E24" s="143"/>
      <c r="F24" s="136"/>
      <c r="G24" s="38"/>
    </row>
    <row r="25" spans="1:7" ht="13.5" thickBot="1">
      <c r="A25" s="91" t="s">
        <v>114</v>
      </c>
      <c r="B25" s="27"/>
      <c r="C25" s="92"/>
      <c r="D25" s="100" t="s">
        <v>115</v>
      </c>
      <c r="E25" s="192">
        <f>E26</f>
        <v>188635</v>
      </c>
      <c r="F25" s="194">
        <f>F26</f>
        <v>0</v>
      </c>
      <c r="G25" s="29">
        <f>F25+E25</f>
        <v>188635</v>
      </c>
    </row>
    <row r="26" spans="1:7" ht="13.5" thickBot="1">
      <c r="A26" s="101"/>
      <c r="B26" s="69" t="s">
        <v>116</v>
      </c>
      <c r="C26" s="66"/>
      <c r="D26" s="102" t="s">
        <v>117</v>
      </c>
      <c r="E26" s="214">
        <f>E27</f>
        <v>188635</v>
      </c>
      <c r="F26" s="195">
        <f>F29</f>
        <v>0</v>
      </c>
      <c r="G26" s="133">
        <f>F26+E26</f>
        <v>188635</v>
      </c>
    </row>
    <row r="27" spans="1:7" ht="12.75">
      <c r="A27" s="101"/>
      <c r="B27" s="10"/>
      <c r="C27" s="12">
        <v>2460</v>
      </c>
      <c r="D27" s="55" t="s">
        <v>118</v>
      </c>
      <c r="E27" s="143">
        <f>'Zmiany '!E1080</f>
        <v>188635</v>
      </c>
      <c r="F27" s="143">
        <f>'Zmiany '!F1080</f>
        <v>10753</v>
      </c>
      <c r="G27" s="355">
        <f>'Zmiany '!G1080</f>
        <v>199388</v>
      </c>
    </row>
    <row r="28" spans="1:7" ht="12.75">
      <c r="A28" s="101"/>
      <c r="B28" s="10"/>
      <c r="C28" s="12"/>
      <c r="D28" s="55" t="s">
        <v>240</v>
      </c>
      <c r="E28" s="143"/>
      <c r="F28" s="136"/>
      <c r="G28" s="38"/>
    </row>
    <row r="29" spans="1:7" ht="12.75">
      <c r="A29" s="101"/>
      <c r="B29" s="10"/>
      <c r="C29" s="12"/>
      <c r="D29" s="55" t="s">
        <v>241</v>
      </c>
      <c r="E29" s="143"/>
      <c r="F29" s="136"/>
      <c r="G29" s="38"/>
    </row>
    <row r="30" spans="1:7" ht="12.75">
      <c r="A30" s="101"/>
      <c r="B30" s="10"/>
      <c r="C30" s="12"/>
      <c r="D30" s="55"/>
      <c r="E30" s="143"/>
      <c r="F30" s="136"/>
      <c r="G30" s="38"/>
    </row>
    <row r="31" spans="1:7" ht="13.5" thickBot="1">
      <c r="A31" s="335" t="s">
        <v>392</v>
      </c>
      <c r="B31" s="336"/>
      <c r="C31" s="327"/>
      <c r="D31" s="329" t="s">
        <v>20</v>
      </c>
      <c r="E31" s="330">
        <f>E32</f>
        <v>58000</v>
      </c>
      <c r="F31" s="330">
        <f>F32</f>
        <v>0</v>
      </c>
      <c r="G31" s="338">
        <f>G32</f>
        <v>58000</v>
      </c>
    </row>
    <row r="32" spans="1:7" ht="12.75">
      <c r="A32" s="101"/>
      <c r="B32" s="174">
        <v>70005</v>
      </c>
      <c r="C32" s="176"/>
      <c r="D32" s="177" t="s">
        <v>21</v>
      </c>
      <c r="E32" s="213">
        <f>E33</f>
        <v>58000</v>
      </c>
      <c r="F32" s="213">
        <f>F33</f>
        <v>0</v>
      </c>
      <c r="G32" s="339">
        <f>G33</f>
        <v>58000</v>
      </c>
    </row>
    <row r="33" spans="1:7" ht="12.75">
      <c r="A33" s="101"/>
      <c r="B33" s="10"/>
      <c r="C33" s="88" t="s">
        <v>198</v>
      </c>
      <c r="D33" s="55" t="s">
        <v>112</v>
      </c>
      <c r="E33" s="143">
        <f>'Zmiany '!E1096</f>
        <v>58000</v>
      </c>
      <c r="F33" s="143">
        <f>'Zmiany '!F1096</f>
        <v>0</v>
      </c>
      <c r="G33" s="355">
        <f>'Zmiany '!G1096</f>
        <v>58000</v>
      </c>
    </row>
    <row r="34" spans="1:7" ht="12.75">
      <c r="A34" s="101"/>
      <c r="B34" s="10"/>
      <c r="C34" s="37"/>
      <c r="D34" s="55" t="s">
        <v>113</v>
      </c>
      <c r="E34" s="143"/>
      <c r="F34" s="136"/>
      <c r="G34" s="38"/>
    </row>
    <row r="35" spans="1:7" ht="12.75">
      <c r="A35" s="101"/>
      <c r="B35" s="10"/>
      <c r="C35" s="12"/>
      <c r="D35" s="55"/>
      <c r="E35" s="143"/>
      <c r="F35" s="136"/>
      <c r="G35" s="38"/>
    </row>
    <row r="36" spans="1:7" ht="13.5" thickBot="1">
      <c r="A36" s="39">
        <v>710</v>
      </c>
      <c r="B36" s="27"/>
      <c r="C36" s="105"/>
      <c r="D36" s="100" t="s">
        <v>127</v>
      </c>
      <c r="E36" s="192">
        <f>E37+E41+E45</f>
        <v>360844</v>
      </c>
      <c r="F36" s="194">
        <f>F37+F41+F45</f>
        <v>0</v>
      </c>
      <c r="G36" s="29">
        <f>F36+E36</f>
        <v>360844</v>
      </c>
    </row>
    <row r="37" spans="1:7" ht="13.5" thickBot="1">
      <c r="A37" s="11"/>
      <c r="B37" s="17">
        <v>71013</v>
      </c>
      <c r="C37" s="87"/>
      <c r="D37" s="83" t="s">
        <v>128</v>
      </c>
      <c r="E37" s="163">
        <f>E38</f>
        <v>40000</v>
      </c>
      <c r="F37" s="196"/>
      <c r="G37" s="36">
        <f>F37+E37</f>
        <v>40000</v>
      </c>
    </row>
    <row r="38" spans="1:7" ht="12.75">
      <c r="A38" s="11"/>
      <c r="B38" s="10"/>
      <c r="C38" s="88" t="s">
        <v>198</v>
      </c>
      <c r="D38" s="55" t="s">
        <v>112</v>
      </c>
      <c r="E38" s="143">
        <f>'Zmiany '!E1104</f>
        <v>40000</v>
      </c>
      <c r="F38" s="143">
        <f>'Zmiany '!F1104</f>
        <v>0</v>
      </c>
      <c r="G38" s="355">
        <f>'Zmiany '!G1104</f>
        <v>40000</v>
      </c>
    </row>
    <row r="39" spans="1:7" ht="12.75">
      <c r="A39" s="11"/>
      <c r="B39" s="10"/>
      <c r="C39" s="37"/>
      <c r="D39" s="55" t="s">
        <v>113</v>
      </c>
      <c r="E39" s="143"/>
      <c r="F39" s="136"/>
      <c r="G39" s="38"/>
    </row>
    <row r="40" spans="1:7" ht="12.75">
      <c r="A40" s="11"/>
      <c r="B40" s="10"/>
      <c r="C40" s="88"/>
      <c r="D40" s="55"/>
      <c r="E40" s="143"/>
      <c r="F40" s="167"/>
      <c r="G40" s="38"/>
    </row>
    <row r="41" spans="1:7" ht="13.5" thickBot="1">
      <c r="A41" s="11"/>
      <c r="B41" s="17">
        <v>71014</v>
      </c>
      <c r="C41" s="87"/>
      <c r="D41" s="83" t="s">
        <v>129</v>
      </c>
      <c r="E41" s="163">
        <f>E42</f>
        <v>14000</v>
      </c>
      <c r="F41" s="196"/>
      <c r="G41" s="36">
        <f>F41+E41</f>
        <v>14000</v>
      </c>
    </row>
    <row r="42" spans="1:7" ht="12.75">
      <c r="A42" s="11"/>
      <c r="B42" s="10"/>
      <c r="C42" s="88" t="s">
        <v>198</v>
      </c>
      <c r="D42" s="55" t="s">
        <v>112</v>
      </c>
      <c r="E42" s="143">
        <f>'Zmiany '!E1108</f>
        <v>14000</v>
      </c>
      <c r="F42" s="143">
        <f>'Zmiany '!F1108</f>
        <v>0</v>
      </c>
      <c r="G42" s="355">
        <f>'Zmiany '!G1108</f>
        <v>14000</v>
      </c>
    </row>
    <row r="43" spans="1:7" ht="12.75">
      <c r="A43" s="11"/>
      <c r="B43" s="10"/>
      <c r="C43" s="88"/>
      <c r="D43" s="55" t="s">
        <v>113</v>
      </c>
      <c r="E43" s="143"/>
      <c r="F43" s="136"/>
      <c r="G43" s="38"/>
    </row>
    <row r="44" spans="1:7" ht="12.75">
      <c r="A44" s="11"/>
      <c r="B44" s="10"/>
      <c r="C44" s="88"/>
      <c r="D44" s="55"/>
      <c r="E44" s="143"/>
      <c r="F44" s="136"/>
      <c r="G44" s="38"/>
    </row>
    <row r="45" spans="1:7" ht="13.5" thickBot="1">
      <c r="A45" s="11"/>
      <c r="B45" s="17">
        <v>71015</v>
      </c>
      <c r="C45" s="19"/>
      <c r="D45" s="83" t="s">
        <v>130</v>
      </c>
      <c r="E45" s="163">
        <f>E47</f>
        <v>306844</v>
      </c>
      <c r="F45" s="163">
        <f>F47</f>
        <v>0</v>
      </c>
      <c r="G45" s="36">
        <f>F45+E45</f>
        <v>306844</v>
      </c>
    </row>
    <row r="46" spans="1:7" ht="12.75">
      <c r="A46" s="11"/>
      <c r="B46" s="10"/>
      <c r="C46" s="12">
        <v>2110</v>
      </c>
      <c r="D46" s="55" t="s">
        <v>112</v>
      </c>
      <c r="E46" s="143"/>
      <c r="F46" s="136"/>
      <c r="G46" s="38"/>
    </row>
    <row r="47" spans="1:7" ht="12.75">
      <c r="A47" s="11"/>
      <c r="B47" s="10"/>
      <c r="C47" s="88"/>
      <c r="D47" s="55" t="s">
        <v>113</v>
      </c>
      <c r="E47" s="143">
        <f>'Zmiany '!E1113</f>
        <v>306844</v>
      </c>
      <c r="F47" s="143">
        <f>'Zmiany '!F1113</f>
        <v>0</v>
      </c>
      <c r="G47" s="355">
        <f>'Zmiany '!G1113</f>
        <v>306844</v>
      </c>
    </row>
    <row r="48" spans="1:7" ht="12.75">
      <c r="A48" s="11"/>
      <c r="B48" s="10"/>
      <c r="C48" s="88"/>
      <c r="D48" s="55"/>
      <c r="E48" s="56"/>
      <c r="F48" s="136"/>
      <c r="G48" s="38"/>
    </row>
    <row r="49" spans="1:7" ht="13.5" thickBot="1">
      <c r="A49" s="39">
        <v>750</v>
      </c>
      <c r="B49" s="27"/>
      <c r="C49" s="92"/>
      <c r="D49" s="100" t="s">
        <v>131</v>
      </c>
      <c r="E49" s="192">
        <f>E50+E54</f>
        <v>211533</v>
      </c>
      <c r="F49" s="192">
        <f>F50+F54</f>
        <v>0</v>
      </c>
      <c r="G49" s="315">
        <f>G50+G54</f>
        <v>211533</v>
      </c>
    </row>
    <row r="50" spans="1:7" ht="13.5" thickBot="1">
      <c r="A50" s="11"/>
      <c r="B50" s="17">
        <v>75011</v>
      </c>
      <c r="C50" s="19"/>
      <c r="D50" s="83" t="s">
        <v>132</v>
      </c>
      <c r="E50" s="214">
        <f>E52</f>
        <v>194533</v>
      </c>
      <c r="F50" s="214">
        <f>F52</f>
        <v>0</v>
      </c>
      <c r="G50" s="133">
        <f>F50+E50</f>
        <v>194533</v>
      </c>
    </row>
    <row r="51" spans="1:7" ht="12.75">
      <c r="A51" s="11"/>
      <c r="B51" s="12"/>
      <c r="C51" s="12">
        <v>2110</v>
      </c>
      <c r="D51" s="55" t="s">
        <v>112</v>
      </c>
      <c r="E51" s="143"/>
      <c r="F51" s="136"/>
      <c r="G51" s="38"/>
    </row>
    <row r="52" spans="1:7" ht="12.75">
      <c r="A52" s="11"/>
      <c r="B52" s="12"/>
      <c r="C52" s="88"/>
      <c r="D52" s="55" t="s">
        <v>113</v>
      </c>
      <c r="E52" s="143">
        <f>'Zmiany '!E1118</f>
        <v>194533</v>
      </c>
      <c r="F52" s="143">
        <f>'Zmiany '!F1118</f>
        <v>0</v>
      </c>
      <c r="G52" s="355">
        <f>'Zmiany '!G1118</f>
        <v>194533</v>
      </c>
    </row>
    <row r="53" spans="1:7" ht="12.75">
      <c r="A53" s="11"/>
      <c r="B53" s="12"/>
      <c r="C53" s="12"/>
      <c r="D53" s="55"/>
      <c r="E53" s="143"/>
      <c r="F53" s="136"/>
      <c r="G53" s="38"/>
    </row>
    <row r="54" spans="1:7" ht="13.5" thickBot="1">
      <c r="A54" s="11"/>
      <c r="B54" s="17">
        <v>75045</v>
      </c>
      <c r="C54" s="19"/>
      <c r="D54" s="83" t="s">
        <v>136</v>
      </c>
      <c r="E54" s="163">
        <f>E56</f>
        <v>17000</v>
      </c>
      <c r="F54" s="196">
        <f>F56</f>
        <v>0</v>
      </c>
      <c r="G54" s="36">
        <f>F54+E54</f>
        <v>17000</v>
      </c>
    </row>
    <row r="55" spans="1:7" ht="12.75">
      <c r="A55" s="11"/>
      <c r="B55" s="10"/>
      <c r="C55" s="12">
        <v>2110</v>
      </c>
      <c r="D55" s="55" t="s">
        <v>112</v>
      </c>
      <c r="E55" s="143"/>
      <c r="F55" s="136"/>
      <c r="G55" s="79"/>
    </row>
    <row r="56" spans="1:7" ht="12.75">
      <c r="A56" s="11"/>
      <c r="B56" s="10"/>
      <c r="C56" s="88"/>
      <c r="D56" s="55" t="s">
        <v>113</v>
      </c>
      <c r="E56" s="143">
        <f>'Zmiany '!E1133</f>
        <v>17000</v>
      </c>
      <c r="F56" s="143">
        <f>'Zmiany '!F1133</f>
        <v>0</v>
      </c>
      <c r="G56" s="355">
        <f>'Zmiany '!G1133</f>
        <v>17000</v>
      </c>
    </row>
    <row r="57" spans="1:7" ht="12.75">
      <c r="A57" s="11"/>
      <c r="B57" s="10"/>
      <c r="C57" s="88"/>
      <c r="D57" s="55"/>
      <c r="E57" s="142"/>
      <c r="F57" s="136"/>
      <c r="G57" s="38"/>
    </row>
    <row r="58" spans="1:7" ht="13.5" thickBot="1">
      <c r="A58" s="39">
        <v>754</v>
      </c>
      <c r="B58" s="27"/>
      <c r="C58" s="105"/>
      <c r="D58" s="100" t="s">
        <v>311</v>
      </c>
      <c r="E58" s="160">
        <f>E59</f>
        <v>0</v>
      </c>
      <c r="F58" s="160">
        <f>F59</f>
        <v>0</v>
      </c>
      <c r="G58" s="29">
        <f>E58+F58</f>
        <v>0</v>
      </c>
    </row>
    <row r="59" spans="1:7" ht="12.75">
      <c r="A59" s="11"/>
      <c r="B59" s="174">
        <v>75414</v>
      </c>
      <c r="C59" s="183"/>
      <c r="D59" s="177" t="s">
        <v>310</v>
      </c>
      <c r="E59" s="231">
        <f>E60</f>
        <v>0</v>
      </c>
      <c r="F59" s="231">
        <f>F60</f>
        <v>0</v>
      </c>
      <c r="G59" s="340">
        <f>G60</f>
        <v>0</v>
      </c>
    </row>
    <row r="60" spans="1:7" ht="12.75">
      <c r="A60" s="11"/>
      <c r="B60" s="10"/>
      <c r="C60" s="88" t="s">
        <v>198</v>
      </c>
      <c r="D60" s="171" t="s">
        <v>280</v>
      </c>
      <c r="E60" s="142"/>
      <c r="F60" s="136"/>
      <c r="G60" s="38">
        <f>E60+F60</f>
        <v>0</v>
      </c>
    </row>
    <row r="61" spans="1:7" ht="12.75">
      <c r="A61" s="11"/>
      <c r="B61" s="10"/>
      <c r="C61" s="88"/>
      <c r="D61" s="170" t="s">
        <v>281</v>
      </c>
      <c r="E61" s="142"/>
      <c r="F61" s="136"/>
      <c r="G61" s="38"/>
    </row>
    <row r="62" spans="1:7" ht="12.75">
      <c r="A62" s="11"/>
      <c r="B62" s="10"/>
      <c r="C62" s="88"/>
      <c r="D62" s="55"/>
      <c r="E62" s="56"/>
      <c r="F62" s="207"/>
      <c r="G62" s="38"/>
    </row>
    <row r="63" spans="1:7" ht="13.5" thickBot="1">
      <c r="A63" s="39">
        <v>758</v>
      </c>
      <c r="B63" s="27"/>
      <c r="C63" s="92"/>
      <c r="D63" s="100" t="s">
        <v>24</v>
      </c>
      <c r="E63" s="192">
        <f>E65+E72+E79+E68+E75</f>
        <v>20209737</v>
      </c>
      <c r="F63" s="192">
        <f>F65+F72+F79+F68+F75</f>
        <v>245472</v>
      </c>
      <c r="G63" s="315">
        <f>G65+G72+G79+G68+G75</f>
        <v>20455209</v>
      </c>
    </row>
    <row r="64" spans="1:7" ht="12.75">
      <c r="A64" s="11"/>
      <c r="B64" s="10">
        <v>75801</v>
      </c>
      <c r="C64" s="12"/>
      <c r="D64" s="55" t="s">
        <v>141</v>
      </c>
      <c r="E64" s="239"/>
      <c r="F64" s="136"/>
      <c r="G64" s="38"/>
    </row>
    <row r="65" spans="1:7" ht="13.5" thickBot="1">
      <c r="A65" s="11"/>
      <c r="B65" s="17"/>
      <c r="C65" s="19"/>
      <c r="D65" s="83" t="s">
        <v>142</v>
      </c>
      <c r="E65" s="163">
        <f>E66</f>
        <v>11440815</v>
      </c>
      <c r="F65" s="196">
        <f>F66</f>
        <v>0</v>
      </c>
      <c r="G65" s="36">
        <f>F65+E65</f>
        <v>11440815</v>
      </c>
    </row>
    <row r="66" spans="1:7" ht="12.75">
      <c r="A66" s="11"/>
      <c r="B66" s="10"/>
      <c r="C66" s="12">
        <v>2920</v>
      </c>
      <c r="D66" s="55" t="s">
        <v>143</v>
      </c>
      <c r="E66" s="143">
        <f>'Zmiany '!E1153</f>
        <v>11440815</v>
      </c>
      <c r="F66" s="143">
        <f>'Zmiany '!F1153</f>
        <v>0</v>
      </c>
      <c r="G66" s="355">
        <f>'Zmiany '!G1153</f>
        <v>11440815</v>
      </c>
    </row>
    <row r="67" spans="1:7" ht="12.75">
      <c r="A67" s="11"/>
      <c r="B67" s="10"/>
      <c r="C67" s="12"/>
      <c r="D67" s="55"/>
      <c r="E67" s="143"/>
      <c r="F67" s="136"/>
      <c r="G67" s="38"/>
    </row>
    <row r="68" spans="1:7" ht="13.5" thickBot="1">
      <c r="A68" s="11"/>
      <c r="B68" s="17">
        <v>75802</v>
      </c>
      <c r="C68" s="19"/>
      <c r="D68" s="83" t="s">
        <v>213</v>
      </c>
      <c r="E68" s="163">
        <f>SUM(E69:E70)</f>
        <v>0</v>
      </c>
      <c r="F68" s="149">
        <f>SUM(F69:F70)</f>
        <v>0</v>
      </c>
      <c r="G68" s="36">
        <f>F68+E68</f>
        <v>0</v>
      </c>
    </row>
    <row r="69" spans="1:7" ht="12.75">
      <c r="A69" s="11"/>
      <c r="B69" s="10"/>
      <c r="C69" s="12">
        <v>2760</v>
      </c>
      <c r="D69" s="55" t="s">
        <v>212</v>
      </c>
      <c r="E69" s="143">
        <v>0</v>
      </c>
      <c r="F69" s="136"/>
      <c r="G69" s="38">
        <f>F69+E69</f>
        <v>0</v>
      </c>
    </row>
    <row r="70" spans="1:7" ht="12.75">
      <c r="A70" s="11"/>
      <c r="B70" s="10"/>
      <c r="C70" s="12">
        <v>2780</v>
      </c>
      <c r="D70" s="55" t="s">
        <v>221</v>
      </c>
      <c r="E70" s="143">
        <v>0</v>
      </c>
      <c r="F70" s="136"/>
      <c r="G70" s="38">
        <f>F70+E70</f>
        <v>0</v>
      </c>
    </row>
    <row r="71" spans="1:7" ht="12.75">
      <c r="A71" s="11"/>
      <c r="B71" s="10"/>
      <c r="C71" s="12"/>
      <c r="D71" s="55"/>
      <c r="E71" s="143"/>
      <c r="F71" s="136"/>
      <c r="G71" s="38"/>
    </row>
    <row r="72" spans="1:7" ht="13.5" thickBot="1">
      <c r="A72" s="11"/>
      <c r="B72" s="17">
        <v>75803</v>
      </c>
      <c r="C72" s="19"/>
      <c r="D72" s="83" t="s">
        <v>144</v>
      </c>
      <c r="E72" s="163">
        <f>E73</f>
        <v>5552280</v>
      </c>
      <c r="F72" s="196">
        <f>F73</f>
        <v>0</v>
      </c>
      <c r="G72" s="36">
        <f>F72+E72</f>
        <v>5552280</v>
      </c>
    </row>
    <row r="73" spans="1:7" ht="12.75">
      <c r="A73" s="11"/>
      <c r="B73" s="10"/>
      <c r="C73" s="81">
        <v>2920</v>
      </c>
      <c r="D73" s="108" t="s">
        <v>143</v>
      </c>
      <c r="E73" s="143">
        <f>'Zmiany '!E1160</f>
        <v>5552280</v>
      </c>
      <c r="F73" s="143">
        <f>'Zmiany '!F1160</f>
        <v>0</v>
      </c>
      <c r="G73" s="355">
        <f>'Zmiany '!G1160</f>
        <v>5552280</v>
      </c>
    </row>
    <row r="74" spans="1:7" ht="12.75">
      <c r="A74" s="94"/>
      <c r="B74" s="40"/>
      <c r="C74" s="109"/>
      <c r="D74" s="107"/>
      <c r="E74" s="143"/>
      <c r="F74" s="136"/>
      <c r="G74" s="38"/>
    </row>
    <row r="75" spans="1:7" ht="13.5" thickBot="1">
      <c r="A75" s="94"/>
      <c r="B75" s="393">
        <v>75814</v>
      </c>
      <c r="C75" s="475"/>
      <c r="D75" s="83" t="s">
        <v>25</v>
      </c>
      <c r="E75" s="430">
        <f>E76</f>
        <v>53418</v>
      </c>
      <c r="F75" s="430">
        <f>F76</f>
        <v>245472</v>
      </c>
      <c r="G75" s="476">
        <f>G76</f>
        <v>298890</v>
      </c>
    </row>
    <row r="76" spans="1:7" ht="12.75">
      <c r="A76" s="94"/>
      <c r="B76" s="388"/>
      <c r="C76" s="474" t="s">
        <v>190</v>
      </c>
      <c r="D76" s="55" t="s">
        <v>19</v>
      </c>
      <c r="E76" s="321">
        <f>'Zmiany '!E1164</f>
        <v>53418</v>
      </c>
      <c r="F76" s="321">
        <f>'Zmiany '!F1164</f>
        <v>245472</v>
      </c>
      <c r="G76" s="392">
        <f>'Zmiany '!G1164</f>
        <v>298890</v>
      </c>
    </row>
    <row r="77" spans="1:7" ht="12.75">
      <c r="A77" s="94"/>
      <c r="B77" s="388"/>
      <c r="C77" s="473"/>
      <c r="D77" s="413"/>
      <c r="E77" s="321"/>
      <c r="F77" s="447"/>
      <c r="G77" s="414"/>
    </row>
    <row r="78" spans="1:7" ht="12.75">
      <c r="A78" s="94"/>
      <c r="B78" s="40"/>
      <c r="C78" s="109"/>
      <c r="D78" s="107"/>
      <c r="E78" s="143"/>
      <c r="F78" s="136"/>
      <c r="G78" s="38"/>
    </row>
    <row r="79" spans="1:7" ht="13.5" thickBot="1">
      <c r="A79" s="11"/>
      <c r="B79" s="17">
        <v>75832</v>
      </c>
      <c r="C79" s="87"/>
      <c r="D79" s="83" t="s">
        <v>189</v>
      </c>
      <c r="E79" s="163">
        <f>E80</f>
        <v>3163224</v>
      </c>
      <c r="F79" s="149">
        <f>F80</f>
        <v>0</v>
      </c>
      <c r="G79" s="36">
        <f>G80</f>
        <v>3163224</v>
      </c>
    </row>
    <row r="80" spans="1:7" ht="12.75">
      <c r="A80" s="11"/>
      <c r="B80" s="12"/>
      <c r="C80" s="88" t="s">
        <v>205</v>
      </c>
      <c r="D80" s="55" t="s">
        <v>143</v>
      </c>
      <c r="E80" s="143">
        <f>'Zmiany '!E1167</f>
        <v>3163224</v>
      </c>
      <c r="F80" s="143">
        <f>'Zmiany '!F1167</f>
        <v>0</v>
      </c>
      <c r="G80" s="355">
        <f>'Zmiany '!G1167</f>
        <v>3163224</v>
      </c>
    </row>
    <row r="81" spans="1:7" ht="12.75">
      <c r="A81" s="11"/>
      <c r="B81" s="12"/>
      <c r="C81" s="88"/>
      <c r="D81" s="55"/>
      <c r="E81" s="143"/>
      <c r="F81" s="136"/>
      <c r="G81" s="38"/>
    </row>
    <row r="82" spans="1:7" ht="13.5" thickBot="1">
      <c r="A82" s="39">
        <v>801</v>
      </c>
      <c r="B82" s="27"/>
      <c r="C82" s="92"/>
      <c r="D82" s="100" t="s">
        <v>47</v>
      </c>
      <c r="E82" s="160">
        <f>E83</f>
        <v>18126</v>
      </c>
      <c r="F82" s="160">
        <f>F83</f>
        <v>63245</v>
      </c>
      <c r="G82" s="29">
        <f>F82+E82</f>
        <v>81371</v>
      </c>
    </row>
    <row r="83" spans="1:7" ht="12.75">
      <c r="A83" s="11"/>
      <c r="B83" s="174">
        <v>80195</v>
      </c>
      <c r="C83" s="183"/>
      <c r="D83" s="177" t="s">
        <v>54</v>
      </c>
      <c r="E83" s="213">
        <f>E86+E84</f>
        <v>18126</v>
      </c>
      <c r="F83" s="213">
        <f>F86+F84</f>
        <v>63245</v>
      </c>
      <c r="G83" s="339">
        <f>G86+G84</f>
        <v>81371</v>
      </c>
    </row>
    <row r="84" spans="1:7" ht="12.75">
      <c r="A84" s="11"/>
      <c r="B84" s="12"/>
      <c r="C84" s="12">
        <v>2130</v>
      </c>
      <c r="D84" s="55" t="s">
        <v>121</v>
      </c>
      <c r="E84" s="143">
        <f>'Zmiany '!E1172</f>
        <v>9312</v>
      </c>
      <c r="F84" s="143">
        <f>'Zmiany '!F1172</f>
        <v>0</v>
      </c>
      <c r="G84" s="143">
        <f>'Zmiany '!G1172</f>
        <v>9312</v>
      </c>
    </row>
    <row r="85" spans="1:7" ht="12.75">
      <c r="A85" s="11"/>
      <c r="B85" s="12"/>
      <c r="C85" s="12"/>
      <c r="D85" s="55" t="s">
        <v>122</v>
      </c>
      <c r="E85" s="143"/>
      <c r="F85" s="143"/>
      <c r="G85" s="355"/>
    </row>
    <row r="86" spans="1:7" ht="12.75">
      <c r="A86" s="11"/>
      <c r="B86" s="12"/>
      <c r="C86" s="88" t="s">
        <v>386</v>
      </c>
      <c r="D86" s="55" t="s">
        <v>387</v>
      </c>
      <c r="E86" s="143">
        <f>'Zmiany '!E1174</f>
        <v>8814</v>
      </c>
      <c r="F86" s="143">
        <f>'Zmiany '!F1174</f>
        <v>63245</v>
      </c>
      <c r="G86" s="355">
        <f>'Zmiany '!G1174</f>
        <v>72059</v>
      </c>
    </row>
    <row r="87" spans="1:7" ht="12.75">
      <c r="A87" s="11"/>
      <c r="B87" s="12"/>
      <c r="C87" s="88"/>
      <c r="D87" s="55" t="s">
        <v>388</v>
      </c>
      <c r="E87" s="143"/>
      <c r="F87" s="136"/>
      <c r="G87" s="38"/>
    </row>
    <row r="88" spans="1:7" ht="12.75">
      <c r="A88" s="11"/>
      <c r="B88" s="12"/>
      <c r="C88" s="88"/>
      <c r="D88" s="55"/>
      <c r="E88" s="143"/>
      <c r="F88" s="136"/>
      <c r="G88" s="38"/>
    </row>
    <row r="89" spans="1:7" ht="13.5" thickBot="1">
      <c r="A89" s="39">
        <v>851</v>
      </c>
      <c r="B89" s="27"/>
      <c r="C89" s="92"/>
      <c r="D89" s="100" t="s">
        <v>73</v>
      </c>
      <c r="E89" s="192">
        <f>E90+E95</f>
        <v>66624</v>
      </c>
      <c r="F89" s="192">
        <f>F90+F95</f>
        <v>0</v>
      </c>
      <c r="G89" s="315">
        <f>G90+G95</f>
        <v>66624</v>
      </c>
    </row>
    <row r="90" spans="1:7" ht="13.5" thickBot="1">
      <c r="A90" s="94"/>
      <c r="B90" s="17">
        <v>85154</v>
      </c>
      <c r="C90" s="19"/>
      <c r="D90" s="83" t="s">
        <v>100</v>
      </c>
      <c r="E90" s="163">
        <f>E92</f>
        <v>10000</v>
      </c>
      <c r="F90" s="196">
        <f>F92</f>
        <v>0</v>
      </c>
      <c r="G90" s="36">
        <f>F90+E90</f>
        <v>10000</v>
      </c>
    </row>
    <row r="91" spans="1:7" ht="12.75">
      <c r="A91" s="94"/>
      <c r="B91" s="10"/>
      <c r="C91" s="12">
        <v>2330</v>
      </c>
      <c r="D91" s="55" t="s">
        <v>235</v>
      </c>
      <c r="E91" s="239"/>
      <c r="F91" s="136"/>
      <c r="G91" s="38"/>
    </row>
    <row r="92" spans="1:7" ht="12.75">
      <c r="A92" s="94"/>
      <c r="B92" s="10"/>
      <c r="C92" s="12"/>
      <c r="D92" s="55" t="s">
        <v>236</v>
      </c>
      <c r="E92" s="143">
        <f>'Zmiany '!E1187</f>
        <v>10000</v>
      </c>
      <c r="F92" s="143">
        <f>'Zmiany '!F1187</f>
        <v>0</v>
      </c>
      <c r="G92" s="355">
        <f>'Zmiany '!G1187</f>
        <v>10000</v>
      </c>
    </row>
    <row r="93" spans="1:7" ht="12.75">
      <c r="A93" s="94"/>
      <c r="B93" s="40"/>
      <c r="C93" s="99"/>
      <c r="D93" s="107"/>
      <c r="E93" s="239"/>
      <c r="F93" s="136"/>
      <c r="G93" s="38"/>
    </row>
    <row r="94" spans="1:7" ht="12.75">
      <c r="A94" s="11"/>
      <c r="B94" s="10">
        <v>85156</v>
      </c>
      <c r="C94" s="12"/>
      <c r="D94" s="55" t="s">
        <v>74</v>
      </c>
      <c r="E94" s="239"/>
      <c r="F94" s="136"/>
      <c r="G94" s="38"/>
    </row>
    <row r="95" spans="1:7" ht="13.5" thickBot="1">
      <c r="A95" s="11"/>
      <c r="B95" s="17"/>
      <c r="C95" s="19"/>
      <c r="D95" s="83" t="s">
        <v>237</v>
      </c>
      <c r="E95" s="163">
        <f>E97</f>
        <v>56624</v>
      </c>
      <c r="F95" s="196">
        <f>F97</f>
        <v>0</v>
      </c>
      <c r="G95" s="36">
        <f>F95+E95</f>
        <v>56624</v>
      </c>
    </row>
    <row r="96" spans="1:7" ht="12.75">
      <c r="A96" s="11"/>
      <c r="B96" s="10"/>
      <c r="C96" s="12">
        <v>2110</v>
      </c>
      <c r="D96" s="55" t="s">
        <v>112</v>
      </c>
      <c r="E96" s="239"/>
      <c r="F96" s="136"/>
      <c r="G96" s="38"/>
    </row>
    <row r="97" spans="1:7" ht="12.75">
      <c r="A97" s="11"/>
      <c r="B97" s="10"/>
      <c r="C97" s="12"/>
      <c r="D97" s="55" t="s">
        <v>113</v>
      </c>
      <c r="E97" s="143">
        <f>'Zmiany '!E1192</f>
        <v>56624</v>
      </c>
      <c r="F97" s="143">
        <f>'Zmiany '!F1192</f>
        <v>0</v>
      </c>
      <c r="G97" s="355">
        <f>'Zmiany '!G1192</f>
        <v>56624</v>
      </c>
    </row>
    <row r="98" spans="1:7" ht="12.75">
      <c r="A98" s="11"/>
      <c r="B98" s="10"/>
      <c r="C98" s="12"/>
      <c r="D98" s="55"/>
      <c r="E98" s="56"/>
      <c r="F98" s="206"/>
      <c r="G98" s="341"/>
    </row>
    <row r="99" spans="1:7" ht="13.5" thickBot="1">
      <c r="A99" s="39">
        <v>852</v>
      </c>
      <c r="B99" s="27"/>
      <c r="C99" s="92"/>
      <c r="D99" s="100" t="s">
        <v>186</v>
      </c>
      <c r="E99" s="192">
        <f>E109+E115+E100+E119+E125</f>
        <v>2611727</v>
      </c>
      <c r="F99" s="192">
        <f>F109+F115+F100+F119+F125</f>
        <v>316460</v>
      </c>
      <c r="G99" s="192">
        <f>G109+G115+G100+G119+G125</f>
        <v>2928187</v>
      </c>
    </row>
    <row r="100" spans="1:7" ht="13.5" thickBot="1">
      <c r="A100" s="94"/>
      <c r="B100" s="32">
        <v>85201</v>
      </c>
      <c r="C100" s="66"/>
      <c r="D100" s="102" t="s">
        <v>250</v>
      </c>
      <c r="E100" s="214">
        <f>E101+E103+E106</f>
        <v>98640</v>
      </c>
      <c r="F100" s="214">
        <f>F101+F103+F106</f>
        <v>147960</v>
      </c>
      <c r="G100" s="342">
        <f>G101+G103+G106</f>
        <v>246600</v>
      </c>
    </row>
    <row r="101" spans="1:7" ht="12.75">
      <c r="A101" s="94"/>
      <c r="B101" s="10"/>
      <c r="C101" s="12">
        <v>2130</v>
      </c>
      <c r="D101" s="55" t="s">
        <v>121</v>
      </c>
      <c r="E101" s="143">
        <f>'Zmiany '!E1196</f>
        <v>20040</v>
      </c>
      <c r="F101" s="143">
        <f>'Zmiany '!F1196</f>
        <v>147960</v>
      </c>
      <c r="G101" s="355">
        <f>'Zmiany '!G1196</f>
        <v>168000</v>
      </c>
    </row>
    <row r="102" spans="1:7" ht="12.75">
      <c r="A102" s="94"/>
      <c r="B102" s="10"/>
      <c r="C102" s="12"/>
      <c r="D102" s="55" t="s">
        <v>122</v>
      </c>
      <c r="E102" s="143"/>
      <c r="F102" s="143"/>
      <c r="G102" s="355"/>
    </row>
    <row r="103" spans="1:7" ht="12.75">
      <c r="A103" s="94"/>
      <c r="B103" s="10"/>
      <c r="C103" s="12">
        <v>6260</v>
      </c>
      <c r="D103" s="55" t="s">
        <v>410</v>
      </c>
      <c r="E103" s="143">
        <f>'Zmiany '!E1200</f>
        <v>40000</v>
      </c>
      <c r="F103" s="143">
        <f>'Zmiany '!F1200</f>
        <v>0</v>
      </c>
      <c r="G103" s="355">
        <f>'Zmiany '!G1200</f>
        <v>40000</v>
      </c>
    </row>
    <row r="104" spans="1:7" ht="12.75">
      <c r="A104" s="94"/>
      <c r="B104" s="10"/>
      <c r="C104" s="12"/>
      <c r="D104" s="55" t="s">
        <v>412</v>
      </c>
      <c r="E104" s="143"/>
      <c r="F104" s="164"/>
      <c r="G104" s="355"/>
    </row>
    <row r="105" spans="1:7" ht="12.75">
      <c r="A105" s="94"/>
      <c r="B105" s="10"/>
      <c r="C105" s="12"/>
      <c r="D105" s="55" t="s">
        <v>411</v>
      </c>
      <c r="E105" s="143"/>
      <c r="F105" s="164"/>
      <c r="G105" s="355"/>
    </row>
    <row r="106" spans="1:7" ht="12.75">
      <c r="A106" s="94"/>
      <c r="B106" s="10"/>
      <c r="C106" s="256" t="s">
        <v>431</v>
      </c>
      <c r="D106" s="153" t="s">
        <v>432</v>
      </c>
      <c r="E106" s="143">
        <f>'Zmiany '!E1203</f>
        <v>38600</v>
      </c>
      <c r="F106" s="143">
        <f>'Zmiany '!F1203</f>
        <v>0</v>
      </c>
      <c r="G106" s="355">
        <f>'Zmiany '!G1203</f>
        <v>38600</v>
      </c>
    </row>
    <row r="107" spans="1:7" ht="12.75">
      <c r="A107" s="94"/>
      <c r="B107" s="10"/>
      <c r="C107" s="256"/>
      <c r="D107" s="153" t="s">
        <v>433</v>
      </c>
      <c r="E107" s="143"/>
      <c r="F107" s="164"/>
      <c r="G107" s="355"/>
    </row>
    <row r="108" spans="1:7" ht="12.75">
      <c r="A108" s="94"/>
      <c r="B108" s="40"/>
      <c r="C108" s="99"/>
      <c r="D108" s="107"/>
      <c r="E108" s="239"/>
      <c r="F108" s="206"/>
      <c r="G108" s="341"/>
    </row>
    <row r="109" spans="1:7" ht="13.5" thickBot="1">
      <c r="A109" s="11"/>
      <c r="B109" s="17">
        <v>85202</v>
      </c>
      <c r="C109" s="19"/>
      <c r="D109" s="83" t="s">
        <v>85</v>
      </c>
      <c r="E109" s="163">
        <f>E111+E112</f>
        <v>2120510</v>
      </c>
      <c r="F109" s="163">
        <f>F111+F112</f>
        <v>168500</v>
      </c>
      <c r="G109" s="36">
        <f>F109+E109</f>
        <v>2289010</v>
      </c>
    </row>
    <row r="110" spans="1:7" ht="12.75">
      <c r="A110" s="11"/>
      <c r="B110" s="10"/>
      <c r="C110" s="12">
        <v>2130</v>
      </c>
      <c r="D110" s="55" t="s">
        <v>121</v>
      </c>
      <c r="E110" s="239"/>
      <c r="F110" s="136"/>
      <c r="G110" s="38"/>
    </row>
    <row r="111" spans="1:7" ht="12.75">
      <c r="A111" s="11"/>
      <c r="B111" s="10"/>
      <c r="C111" s="12"/>
      <c r="D111" s="55" t="s">
        <v>122</v>
      </c>
      <c r="E111" s="143">
        <f>'Zmiany '!E1208</f>
        <v>2045510</v>
      </c>
      <c r="F111" s="143">
        <f>'Zmiany '!F1208</f>
        <v>168500</v>
      </c>
      <c r="G111" s="355">
        <f>'Zmiany '!G1208</f>
        <v>2214010</v>
      </c>
    </row>
    <row r="112" spans="1:7" ht="12.75">
      <c r="A112" s="11"/>
      <c r="B112" s="10"/>
      <c r="C112" s="152">
        <v>6430</v>
      </c>
      <c r="D112" s="153" t="s">
        <v>436</v>
      </c>
      <c r="E112" s="143">
        <f>'Zmiany '!E1209</f>
        <v>75000</v>
      </c>
      <c r="F112" s="143">
        <f>'Zmiany '!F1209</f>
        <v>0</v>
      </c>
      <c r="G112" s="143">
        <f>'Zmiany '!G1209</f>
        <v>75000</v>
      </c>
    </row>
    <row r="113" spans="1:7" ht="12.75">
      <c r="A113" s="11"/>
      <c r="B113" s="10"/>
      <c r="C113" s="152"/>
      <c r="D113" s="153" t="s">
        <v>437</v>
      </c>
      <c r="E113" s="143"/>
      <c r="F113" s="165"/>
      <c r="G113" s="355"/>
    </row>
    <row r="114" spans="1:7" ht="12.75">
      <c r="A114" s="11"/>
      <c r="B114" s="10"/>
      <c r="C114" s="12"/>
      <c r="D114" s="55"/>
      <c r="E114" s="143"/>
      <c r="F114" s="136"/>
      <c r="G114" s="38"/>
    </row>
    <row r="115" spans="1:7" ht="13.5" thickBot="1">
      <c r="A115" s="11"/>
      <c r="B115" s="17">
        <v>85203</v>
      </c>
      <c r="C115" s="19"/>
      <c r="D115" s="83" t="s">
        <v>223</v>
      </c>
      <c r="E115" s="163">
        <f>SUM(E117:E117)</f>
        <v>336577</v>
      </c>
      <c r="F115" s="149">
        <f>SUM(F117:F117)</f>
        <v>0</v>
      </c>
      <c r="G115" s="36">
        <f>F115+E115</f>
        <v>336577</v>
      </c>
    </row>
    <row r="116" spans="1:7" ht="12.75">
      <c r="A116" s="11"/>
      <c r="B116" s="10"/>
      <c r="C116" s="12">
        <v>2110</v>
      </c>
      <c r="D116" s="55" t="s">
        <v>112</v>
      </c>
      <c r="E116" s="143"/>
      <c r="F116" s="136"/>
      <c r="G116" s="38"/>
    </row>
    <row r="117" spans="1:7" ht="12.75">
      <c r="A117" s="11"/>
      <c r="B117" s="10"/>
      <c r="C117" s="12"/>
      <c r="D117" s="55" t="s">
        <v>113</v>
      </c>
      <c r="E117" s="143">
        <f>'Zmiany '!E1214</f>
        <v>336577</v>
      </c>
      <c r="F117" s="143">
        <f>'Zmiany '!F1214</f>
        <v>0</v>
      </c>
      <c r="G117" s="355">
        <f>'Zmiany '!G1214</f>
        <v>336577</v>
      </c>
    </row>
    <row r="118" spans="1:7" ht="12.75">
      <c r="A118" s="11"/>
      <c r="B118" s="10"/>
      <c r="C118" s="12"/>
      <c r="D118" s="55"/>
      <c r="E118" s="143"/>
      <c r="F118" s="136"/>
      <c r="G118" s="38"/>
    </row>
    <row r="119" spans="1:7" ht="12.75">
      <c r="A119" s="11"/>
      <c r="B119" s="172">
        <v>85218</v>
      </c>
      <c r="C119" s="179"/>
      <c r="D119" s="180" t="s">
        <v>97</v>
      </c>
      <c r="E119" s="241">
        <f>E120+E122</f>
        <v>9000</v>
      </c>
      <c r="F119" s="241">
        <f>F120+F122</f>
        <v>0</v>
      </c>
      <c r="G119" s="345">
        <f>G120+G122</f>
        <v>9000</v>
      </c>
    </row>
    <row r="120" spans="1:7" ht="12.75">
      <c r="A120" s="11"/>
      <c r="B120" s="10"/>
      <c r="C120" s="12">
        <v>2110</v>
      </c>
      <c r="D120" s="55" t="s">
        <v>112</v>
      </c>
      <c r="E120" s="143">
        <f>'Zmiany '!E1221</f>
        <v>6000</v>
      </c>
      <c r="F120" s="143">
        <f>'Zmiany '!F1221</f>
        <v>0</v>
      </c>
      <c r="G120" s="355">
        <f>'Zmiany '!G1221</f>
        <v>6000</v>
      </c>
    </row>
    <row r="121" spans="1:7" ht="12.75">
      <c r="A121" s="11"/>
      <c r="B121" s="10"/>
      <c r="C121" s="12"/>
      <c r="D121" s="55" t="s">
        <v>113</v>
      </c>
      <c r="E121" s="143"/>
      <c r="F121" s="136"/>
      <c r="G121" s="38"/>
    </row>
    <row r="122" spans="1:7" ht="12.75">
      <c r="A122" s="11"/>
      <c r="B122" s="10"/>
      <c r="C122" s="12">
        <v>2130</v>
      </c>
      <c r="D122" s="55" t="s">
        <v>121</v>
      </c>
      <c r="E122" s="143">
        <f>'Zmiany '!E1223</f>
        <v>3000</v>
      </c>
      <c r="F122" s="143">
        <f>'Zmiany '!F1223</f>
        <v>0</v>
      </c>
      <c r="G122" s="355">
        <f>'Zmiany '!G1223</f>
        <v>3000</v>
      </c>
    </row>
    <row r="123" spans="1:7" ht="12.75">
      <c r="A123" s="11"/>
      <c r="B123" s="10"/>
      <c r="C123" s="12"/>
      <c r="D123" s="55" t="s">
        <v>122</v>
      </c>
      <c r="E123" s="143"/>
      <c r="F123" s="136"/>
      <c r="G123" s="38"/>
    </row>
    <row r="124" spans="1:7" ht="12.75">
      <c r="A124" s="11"/>
      <c r="B124" s="10"/>
      <c r="C124" s="12"/>
      <c r="D124" s="55"/>
      <c r="E124" s="143"/>
      <c r="F124" s="136"/>
      <c r="G124" s="38"/>
    </row>
    <row r="125" spans="1:7" ht="12.75">
      <c r="A125" s="11"/>
      <c r="B125" s="172">
        <v>85295</v>
      </c>
      <c r="C125" s="179"/>
      <c r="D125" s="180" t="s">
        <v>54</v>
      </c>
      <c r="E125" s="241">
        <f>E126</f>
        <v>47000</v>
      </c>
      <c r="F125" s="241">
        <f>F126</f>
        <v>0</v>
      </c>
      <c r="G125" s="241">
        <f>G126</f>
        <v>47000</v>
      </c>
    </row>
    <row r="126" spans="1:7" ht="12.75">
      <c r="A126" s="11"/>
      <c r="B126" s="10"/>
      <c r="C126" s="12">
        <v>2120</v>
      </c>
      <c r="D126" s="171" t="s">
        <v>439</v>
      </c>
      <c r="E126" s="143">
        <f>'Zmiany '!E1227</f>
        <v>47000</v>
      </c>
      <c r="F126" s="143">
        <f>'Zmiany '!F1227</f>
        <v>0</v>
      </c>
      <c r="G126" s="143">
        <f>'Zmiany '!G1227</f>
        <v>47000</v>
      </c>
    </row>
    <row r="127" spans="1:7" ht="12.75">
      <c r="A127" s="11"/>
      <c r="B127" s="10"/>
      <c r="C127" s="12"/>
      <c r="D127" s="171" t="s">
        <v>440</v>
      </c>
      <c r="E127" s="143"/>
      <c r="F127" s="136"/>
      <c r="G127" s="38"/>
    </row>
    <row r="128" spans="1:7" ht="12.75">
      <c r="A128" s="11"/>
      <c r="B128" s="10"/>
      <c r="C128" s="12"/>
      <c r="D128" s="55"/>
      <c r="E128" s="143"/>
      <c r="F128" s="136"/>
      <c r="G128" s="38"/>
    </row>
    <row r="129" spans="1:7" ht="13.5" thickBot="1">
      <c r="A129" s="39">
        <v>853</v>
      </c>
      <c r="B129" s="27"/>
      <c r="C129" s="92"/>
      <c r="D129" s="100" t="s">
        <v>185</v>
      </c>
      <c r="E129" s="192">
        <f>E134+E130+E138</f>
        <v>650422</v>
      </c>
      <c r="F129" s="192">
        <f>F134+F130+F138</f>
        <v>0</v>
      </c>
      <c r="G129" s="315">
        <f>G134+G130+G138</f>
        <v>650422</v>
      </c>
    </row>
    <row r="130" spans="1:7" ht="12.75">
      <c r="A130" s="94"/>
      <c r="B130" s="390">
        <v>85311</v>
      </c>
      <c r="C130" s="390"/>
      <c r="D130" s="177" t="s">
        <v>369</v>
      </c>
      <c r="E130" s="391">
        <f>E131</f>
        <v>1823</v>
      </c>
      <c r="F130" s="391">
        <f>F131</f>
        <v>0</v>
      </c>
      <c r="G130" s="444">
        <f>G131</f>
        <v>1823</v>
      </c>
    </row>
    <row r="131" spans="1:7" ht="12.75">
      <c r="A131" s="94"/>
      <c r="B131" s="388"/>
      <c r="C131" s="388">
        <v>2910</v>
      </c>
      <c r="D131" s="25" t="s">
        <v>395</v>
      </c>
      <c r="E131" s="321">
        <f>'Zmiany '!E1232</f>
        <v>1823</v>
      </c>
      <c r="F131" s="321">
        <f>'Zmiany '!F1232</f>
        <v>0</v>
      </c>
      <c r="G131" s="392">
        <f>'Zmiany '!G1232</f>
        <v>1823</v>
      </c>
    </row>
    <row r="132" spans="1:7" ht="12.75">
      <c r="A132" s="94"/>
      <c r="B132" s="388"/>
      <c r="C132" s="388"/>
      <c r="D132" s="25" t="s">
        <v>396</v>
      </c>
      <c r="E132" s="321"/>
      <c r="F132" s="321"/>
      <c r="G132" s="392"/>
    </row>
    <row r="133" spans="1:7" ht="12.75">
      <c r="A133" s="94"/>
      <c r="B133" s="388"/>
      <c r="C133" s="388"/>
      <c r="D133" s="389"/>
      <c r="E133" s="321"/>
      <c r="F133" s="321"/>
      <c r="G133" s="392"/>
    </row>
    <row r="134" spans="1:7" ht="13.5" thickBot="1">
      <c r="A134" s="11"/>
      <c r="B134" s="393">
        <v>85321</v>
      </c>
      <c r="C134" s="19"/>
      <c r="D134" s="83" t="s">
        <v>265</v>
      </c>
      <c r="E134" s="163">
        <f>E136</f>
        <v>391252</v>
      </c>
      <c r="F134" s="196">
        <f>F136</f>
        <v>0</v>
      </c>
      <c r="G134" s="36">
        <f>F134+E134</f>
        <v>391252</v>
      </c>
    </row>
    <row r="135" spans="1:7" ht="12.75">
      <c r="A135" s="11"/>
      <c r="B135" s="81"/>
      <c r="C135" s="12">
        <v>2110</v>
      </c>
      <c r="D135" s="55" t="s">
        <v>112</v>
      </c>
      <c r="E135" s="239"/>
      <c r="F135" s="136"/>
      <c r="G135" s="38"/>
    </row>
    <row r="136" spans="1:7" ht="12.75">
      <c r="A136" s="11"/>
      <c r="B136" s="10"/>
      <c r="C136" s="10"/>
      <c r="D136" s="55" t="s">
        <v>113</v>
      </c>
      <c r="E136" s="143">
        <f>'Zmiany '!E1237</f>
        <v>391252</v>
      </c>
      <c r="F136" s="143">
        <f>'Zmiany '!F1237</f>
        <v>0</v>
      </c>
      <c r="G136" s="355">
        <f>'Zmiany '!G1237</f>
        <v>391252</v>
      </c>
    </row>
    <row r="137" spans="1:7" ht="12.75">
      <c r="A137" s="11"/>
      <c r="B137" s="10"/>
      <c r="C137" s="12"/>
      <c r="D137" s="55"/>
      <c r="E137" s="142"/>
      <c r="F137" s="136"/>
      <c r="G137" s="38"/>
    </row>
    <row r="138" spans="1:7" ht="12.75">
      <c r="A138" s="11"/>
      <c r="B138" s="172">
        <v>85395</v>
      </c>
      <c r="C138" s="179"/>
      <c r="D138" s="180" t="s">
        <v>54</v>
      </c>
      <c r="E138" s="241">
        <f>SUM(E139:E141)</f>
        <v>257347</v>
      </c>
      <c r="F138" s="241">
        <f>SUM(F139:F141)</f>
        <v>0</v>
      </c>
      <c r="G138" s="241">
        <f>SUM(G139:G141)</f>
        <v>257347</v>
      </c>
    </row>
    <row r="139" spans="1:7" ht="12.75">
      <c r="A139" s="11"/>
      <c r="B139" s="12"/>
      <c r="C139" s="12">
        <v>2008</v>
      </c>
      <c r="D139" s="424" t="s">
        <v>454</v>
      </c>
      <c r="E139" s="142">
        <f>'Zmiany '!E1240</f>
        <v>249099</v>
      </c>
      <c r="F139" s="142">
        <f>'Zmiany '!F1240</f>
        <v>0</v>
      </c>
      <c r="G139" s="142">
        <f>'Zmiany '!G1240</f>
        <v>249099</v>
      </c>
    </row>
    <row r="140" spans="1:7" ht="12.75">
      <c r="A140" s="11"/>
      <c r="B140" s="12"/>
      <c r="C140" s="12"/>
      <c r="D140" s="424" t="s">
        <v>455</v>
      </c>
      <c r="E140" s="142"/>
      <c r="F140" s="142"/>
      <c r="G140" s="142"/>
    </row>
    <row r="141" spans="1:7" ht="12.75">
      <c r="A141" s="11"/>
      <c r="B141" s="12"/>
      <c r="C141" s="12">
        <v>2009</v>
      </c>
      <c r="D141" s="424" t="s">
        <v>454</v>
      </c>
      <c r="E141" s="142">
        <f>'Zmiany '!E1242</f>
        <v>8248</v>
      </c>
      <c r="F141" s="142">
        <f>'Zmiany '!F1242</f>
        <v>0</v>
      </c>
      <c r="G141" s="142">
        <f>'Zmiany '!G1242</f>
        <v>8248</v>
      </c>
    </row>
    <row r="142" spans="1:7" ht="12.75">
      <c r="A142" s="11"/>
      <c r="B142" s="12"/>
      <c r="C142" s="12"/>
      <c r="D142" s="424" t="s">
        <v>455</v>
      </c>
      <c r="E142" s="142"/>
      <c r="F142" s="144"/>
      <c r="G142" s="162"/>
    </row>
    <row r="143" spans="1:7" ht="12.75">
      <c r="A143" s="11"/>
      <c r="B143" s="12"/>
      <c r="C143" s="12"/>
      <c r="D143" s="424"/>
      <c r="E143" s="142"/>
      <c r="F143" s="144"/>
      <c r="G143" s="162"/>
    </row>
    <row r="144" spans="1:7" ht="13.5" thickBot="1">
      <c r="A144" s="39">
        <v>854</v>
      </c>
      <c r="B144" s="12"/>
      <c r="C144" s="99"/>
      <c r="D144" s="107" t="s">
        <v>55</v>
      </c>
      <c r="E144" s="228">
        <f>E149+E145</f>
        <v>35287</v>
      </c>
      <c r="F144" s="228">
        <f>F149+F145</f>
        <v>0</v>
      </c>
      <c r="G144" s="228">
        <f>G149+G145</f>
        <v>35287</v>
      </c>
    </row>
    <row r="145" spans="1:7" ht="12.75">
      <c r="A145" s="94"/>
      <c r="B145" s="390">
        <v>85406</v>
      </c>
      <c r="C145" s="431"/>
      <c r="D145" s="432" t="s">
        <v>230</v>
      </c>
      <c r="E145" s="325">
        <f>E146</f>
        <v>15287</v>
      </c>
      <c r="F145" s="325">
        <f>F146</f>
        <v>0</v>
      </c>
      <c r="G145" s="325">
        <f>G146</f>
        <v>15287</v>
      </c>
    </row>
    <row r="146" spans="1:7" ht="12.75">
      <c r="A146" s="94"/>
      <c r="B146" s="10"/>
      <c r="C146" s="12">
        <v>2130</v>
      </c>
      <c r="D146" s="55" t="s">
        <v>121</v>
      </c>
      <c r="E146" s="323">
        <f>'Zmiany '!E1248</f>
        <v>15287</v>
      </c>
      <c r="F146" s="323">
        <f>'Zmiany '!F1248</f>
        <v>0</v>
      </c>
      <c r="G146" s="323">
        <f>'Zmiany '!G1248</f>
        <v>15287</v>
      </c>
    </row>
    <row r="147" spans="1:7" ht="12.75">
      <c r="A147" s="94"/>
      <c r="B147" s="10"/>
      <c r="C147" s="12"/>
      <c r="D147" s="55" t="s">
        <v>122</v>
      </c>
      <c r="E147" s="323"/>
      <c r="F147" s="321"/>
      <c r="G147" s="437"/>
    </row>
    <row r="148" spans="1:7" ht="12.75">
      <c r="A148" s="94"/>
      <c r="B148" s="10"/>
      <c r="C148" s="99"/>
      <c r="D148" s="107"/>
      <c r="E148" s="323"/>
      <c r="F148" s="321"/>
      <c r="G148" s="437"/>
    </row>
    <row r="149" spans="1:7" ht="13.5" thickBot="1">
      <c r="A149" s="11"/>
      <c r="B149" s="17">
        <v>85415</v>
      </c>
      <c r="C149" s="19"/>
      <c r="D149" s="83" t="s">
        <v>57</v>
      </c>
      <c r="E149" s="168">
        <f>SUM(E150:E155)</f>
        <v>20000</v>
      </c>
      <c r="F149" s="149">
        <f>SUM(F150:F155)</f>
        <v>0</v>
      </c>
      <c r="G149" s="36">
        <f>F149+E149</f>
        <v>20000</v>
      </c>
    </row>
    <row r="150" spans="1:7" ht="12.75">
      <c r="A150" s="11"/>
      <c r="B150" s="81"/>
      <c r="C150" s="12">
        <v>2130</v>
      </c>
      <c r="D150" s="55" t="s">
        <v>121</v>
      </c>
      <c r="E150" s="142">
        <f>'Zmiany '!E1252</f>
        <v>20000</v>
      </c>
      <c r="F150" s="142">
        <f>'Zmiany '!F1252</f>
        <v>0</v>
      </c>
      <c r="G150" s="356">
        <f>'Zmiany '!G1252</f>
        <v>20000</v>
      </c>
    </row>
    <row r="151" spans="1:7" ht="12.75">
      <c r="A151" s="11"/>
      <c r="B151" s="10"/>
      <c r="C151" s="12"/>
      <c r="D151" s="55" t="s">
        <v>122</v>
      </c>
      <c r="E151" s="142"/>
      <c r="F151" s="136"/>
      <c r="G151" s="38"/>
    </row>
    <row r="152" spans="1:7" ht="12.75">
      <c r="A152" s="11"/>
      <c r="B152" s="10"/>
      <c r="C152" s="88" t="s">
        <v>251</v>
      </c>
      <c r="D152" s="55" t="s">
        <v>252</v>
      </c>
      <c r="E152" s="142">
        <v>0</v>
      </c>
      <c r="F152" s="136"/>
      <c r="G152" s="38">
        <f>F152+E152</f>
        <v>0</v>
      </c>
    </row>
    <row r="153" spans="1:7" ht="12.75">
      <c r="A153" s="11"/>
      <c r="B153" s="12"/>
      <c r="C153" s="88"/>
      <c r="D153" s="55" t="s">
        <v>233</v>
      </c>
      <c r="E153" s="142"/>
      <c r="F153" s="136"/>
      <c r="G153" s="38"/>
    </row>
    <row r="154" spans="1:7" ht="12.75">
      <c r="A154" s="11"/>
      <c r="B154" s="12"/>
      <c r="C154" s="88" t="s">
        <v>253</v>
      </c>
      <c r="D154" s="55" t="s">
        <v>252</v>
      </c>
      <c r="E154" s="142">
        <v>0</v>
      </c>
      <c r="F154" s="136"/>
      <c r="G154" s="38">
        <f>F154+E154</f>
        <v>0</v>
      </c>
    </row>
    <row r="155" spans="1:7" ht="12.75">
      <c r="A155" s="11"/>
      <c r="B155" s="12"/>
      <c r="C155" s="88"/>
      <c r="D155" s="55" t="s">
        <v>233</v>
      </c>
      <c r="E155" s="142"/>
      <c r="F155" s="136"/>
      <c r="G155" s="38"/>
    </row>
    <row r="156" spans="1:7" ht="12.75">
      <c r="A156" s="11"/>
      <c r="B156" s="12"/>
      <c r="C156" s="88"/>
      <c r="D156" s="55"/>
      <c r="E156" s="142"/>
      <c r="F156" s="144"/>
      <c r="G156" s="46"/>
    </row>
    <row r="157" spans="1:7" ht="13.5" thickBot="1">
      <c r="A157" s="326">
        <v>926</v>
      </c>
      <c r="B157" s="327"/>
      <c r="C157" s="328"/>
      <c r="D157" s="329" t="s">
        <v>166</v>
      </c>
      <c r="E157" s="337">
        <f>E158</f>
        <v>0</v>
      </c>
      <c r="F157" s="337">
        <f>F158</f>
        <v>333000</v>
      </c>
      <c r="G157" s="337">
        <f>G158</f>
        <v>333000</v>
      </c>
    </row>
    <row r="158" spans="1:7" ht="12.75">
      <c r="A158" s="11"/>
      <c r="B158" s="174">
        <v>92601</v>
      </c>
      <c r="C158" s="183"/>
      <c r="D158" s="177" t="s">
        <v>457</v>
      </c>
      <c r="E158" s="231">
        <f>E159</f>
        <v>0</v>
      </c>
      <c r="F158" s="231">
        <f>F159</f>
        <v>333000</v>
      </c>
      <c r="G158" s="231">
        <f>G159</f>
        <v>333000</v>
      </c>
    </row>
    <row r="159" spans="1:7" ht="12.75">
      <c r="A159" s="11"/>
      <c r="B159" s="12"/>
      <c r="C159" s="152">
        <v>6430</v>
      </c>
      <c r="D159" s="153" t="s">
        <v>436</v>
      </c>
      <c r="E159" s="142">
        <f>'Zmiany '!E1272</f>
        <v>0</v>
      </c>
      <c r="F159" s="142">
        <f>'Zmiany '!F1272</f>
        <v>333000</v>
      </c>
      <c r="G159" s="142">
        <f>'Zmiany '!G1272</f>
        <v>333000</v>
      </c>
    </row>
    <row r="160" spans="1:7" ht="12.75">
      <c r="A160" s="11"/>
      <c r="B160" s="12"/>
      <c r="C160" s="152"/>
      <c r="D160" s="153" t="s">
        <v>437</v>
      </c>
      <c r="E160" s="142"/>
      <c r="F160" s="144"/>
      <c r="G160" s="46"/>
    </row>
    <row r="161" spans="1:7" ht="12.75">
      <c r="A161" s="11"/>
      <c r="B161" s="12"/>
      <c r="C161" s="88"/>
      <c r="D161" s="55"/>
      <c r="E161" s="142"/>
      <c r="F161" s="144"/>
      <c r="G161" s="46"/>
    </row>
    <row r="162" spans="1:7" ht="12.75">
      <c r="A162" s="11"/>
      <c r="B162" s="12"/>
      <c r="C162" s="88"/>
      <c r="D162" s="55"/>
      <c r="E162" s="142"/>
      <c r="F162" s="144"/>
      <c r="G162" s="46"/>
    </row>
    <row r="163" spans="1:7" ht="12.75">
      <c r="A163" s="11"/>
      <c r="B163" s="12"/>
      <c r="C163" s="88"/>
      <c r="D163" s="55"/>
      <c r="E163" s="142"/>
      <c r="F163" s="144"/>
      <c r="G163" s="162"/>
    </row>
    <row r="164" spans="1:7" ht="13.5" thickBot="1">
      <c r="A164" s="11"/>
      <c r="B164" s="12"/>
      <c r="C164" s="88"/>
      <c r="D164" s="336" t="s">
        <v>394</v>
      </c>
      <c r="E164" s="337">
        <f>E171+E176+E167</f>
        <v>1614849</v>
      </c>
      <c r="F164" s="337">
        <f>F171+F176+F167</f>
        <v>10753</v>
      </c>
      <c r="G164" s="348">
        <f>E164+F164</f>
        <v>1625602</v>
      </c>
    </row>
    <row r="165" spans="1:7" ht="12.75">
      <c r="A165" s="11"/>
      <c r="B165" s="12"/>
      <c r="C165" s="88"/>
      <c r="D165" s="55" t="s">
        <v>16</v>
      </c>
      <c r="E165" s="142"/>
      <c r="F165" s="136"/>
      <c r="G165" s="38"/>
    </row>
    <row r="166" spans="1:7" ht="12.75">
      <c r="A166" s="11"/>
      <c r="B166" s="12"/>
      <c r="C166" s="88"/>
      <c r="D166" s="55"/>
      <c r="E166" s="142"/>
      <c r="F166" s="136"/>
      <c r="G166" s="38"/>
    </row>
    <row r="167" spans="1:7" ht="13.5" thickBot="1">
      <c r="A167" s="91" t="s">
        <v>114</v>
      </c>
      <c r="B167" s="17"/>
      <c r="C167" s="92"/>
      <c r="D167" s="100" t="s">
        <v>115</v>
      </c>
      <c r="E167" s="160">
        <f>E168</f>
        <v>188635</v>
      </c>
      <c r="F167" s="194">
        <f>F168</f>
        <v>10753</v>
      </c>
      <c r="G167" s="29">
        <f>F167+E167</f>
        <v>199388</v>
      </c>
    </row>
    <row r="168" spans="1:7" ht="13.5" thickBot="1">
      <c r="A168" s="101"/>
      <c r="B168" s="75" t="s">
        <v>116</v>
      </c>
      <c r="C168" s="19"/>
      <c r="D168" s="83" t="s">
        <v>148</v>
      </c>
      <c r="E168" s="168">
        <f>E169</f>
        <v>188635</v>
      </c>
      <c r="F168" s="196">
        <f>F169</f>
        <v>10753</v>
      </c>
      <c r="G168" s="36">
        <f>F168+E168</f>
        <v>199388</v>
      </c>
    </row>
    <row r="169" spans="1:7" ht="12.75">
      <c r="A169" s="101"/>
      <c r="B169" s="394"/>
      <c r="C169" s="6">
        <v>3030</v>
      </c>
      <c r="D169" s="108" t="s">
        <v>149</v>
      </c>
      <c r="E169" s="236">
        <f>'Zmiany '!E1308</f>
        <v>188635</v>
      </c>
      <c r="F169" s="236">
        <f>'Zmiany '!F1308</f>
        <v>10753</v>
      </c>
      <c r="G169" s="358">
        <f>'Zmiany '!G1308</f>
        <v>199388</v>
      </c>
    </row>
    <row r="170" spans="1:7" ht="12.75">
      <c r="A170" s="11"/>
      <c r="B170" s="10"/>
      <c r="C170" s="88"/>
      <c r="D170" s="55"/>
      <c r="E170" s="142"/>
      <c r="F170" s="136"/>
      <c r="G170" s="38"/>
    </row>
    <row r="171" spans="1:7" ht="13.5" thickBot="1">
      <c r="A171" s="39">
        <v>757</v>
      </c>
      <c r="B171" s="17"/>
      <c r="C171" s="92"/>
      <c r="D171" s="100" t="s">
        <v>157</v>
      </c>
      <c r="E171" s="160">
        <f>E173</f>
        <v>165164</v>
      </c>
      <c r="F171" s="160">
        <f>F173</f>
        <v>0</v>
      </c>
      <c r="G171" s="29">
        <f>F171+E171</f>
        <v>165164</v>
      </c>
    </row>
    <row r="172" spans="1:7" ht="12.75">
      <c r="A172" s="11"/>
      <c r="B172" s="10">
        <v>75704</v>
      </c>
      <c r="C172" s="12"/>
      <c r="D172" s="55" t="s">
        <v>245</v>
      </c>
      <c r="E172" s="56"/>
      <c r="F172" s="136"/>
      <c r="G172" s="38"/>
    </row>
    <row r="173" spans="1:7" ht="13.5" thickBot="1">
      <c r="A173" s="11"/>
      <c r="B173" s="10"/>
      <c r="C173" s="19"/>
      <c r="D173" s="83" t="s">
        <v>246</v>
      </c>
      <c r="E173" s="148">
        <f>E174</f>
        <v>165164</v>
      </c>
      <c r="F173" s="149">
        <f>F174</f>
        <v>0</v>
      </c>
      <c r="G173" s="36">
        <f>F173+E173</f>
        <v>165164</v>
      </c>
    </row>
    <row r="174" spans="1:7" ht="12.75">
      <c r="A174" s="11"/>
      <c r="B174" s="81"/>
      <c r="C174" s="12">
        <v>8020</v>
      </c>
      <c r="D174" s="55" t="s">
        <v>269</v>
      </c>
      <c r="E174" s="56">
        <f>'Zmiany '!E1455</f>
        <v>165164</v>
      </c>
      <c r="F174" s="56">
        <f>'Zmiany '!F1455</f>
        <v>0</v>
      </c>
      <c r="G174" s="357">
        <f>'Zmiany '!G1455</f>
        <v>165164</v>
      </c>
    </row>
    <row r="175" spans="1:7" ht="12.75">
      <c r="A175" s="11"/>
      <c r="B175" s="10"/>
      <c r="C175" s="88"/>
      <c r="D175" s="55"/>
      <c r="E175" s="142"/>
      <c r="F175" s="136"/>
      <c r="G175" s="38"/>
    </row>
    <row r="176" spans="1:7" ht="13.5" thickBot="1">
      <c r="A176" s="39">
        <v>758</v>
      </c>
      <c r="B176" s="17"/>
      <c r="C176" s="92"/>
      <c r="D176" s="100" t="s">
        <v>24</v>
      </c>
      <c r="E176" s="160">
        <f>E177</f>
        <v>1261050</v>
      </c>
      <c r="F176" s="160">
        <f>F177</f>
        <v>0</v>
      </c>
      <c r="G176" s="29">
        <f>F176+E176</f>
        <v>1261050</v>
      </c>
    </row>
    <row r="177" spans="1:7" ht="13.5" thickBot="1">
      <c r="A177" s="11"/>
      <c r="B177" s="393">
        <v>75818</v>
      </c>
      <c r="C177" s="66"/>
      <c r="D177" s="102" t="s">
        <v>161</v>
      </c>
      <c r="E177" s="154">
        <f>E178</f>
        <v>1261050</v>
      </c>
      <c r="F177" s="196">
        <f>F178</f>
        <v>0</v>
      </c>
      <c r="G177" s="36">
        <f>F177+E177</f>
        <v>1261050</v>
      </c>
    </row>
    <row r="178" spans="1:7" ht="12.75">
      <c r="A178" s="11"/>
      <c r="B178" s="81"/>
      <c r="C178" s="12">
        <v>4810</v>
      </c>
      <c r="D178" s="55" t="s">
        <v>162</v>
      </c>
      <c r="E178" s="56">
        <f>'Zmiany '!E1459</f>
        <v>1261050</v>
      </c>
      <c r="F178" s="56">
        <f>'Zmiany '!F1459</f>
        <v>0</v>
      </c>
      <c r="G178" s="357">
        <f>'Zmiany '!G1459</f>
        <v>1261050</v>
      </c>
    </row>
    <row r="179" spans="1:7" ht="11.25" customHeight="1" thickBot="1">
      <c r="A179" s="18"/>
      <c r="B179" s="17"/>
      <c r="C179" s="87"/>
      <c r="D179" s="83"/>
      <c r="E179" s="168"/>
      <c r="F179" s="149"/>
      <c r="G179" s="36"/>
    </row>
    <row r="180" spans="1:4" ht="12.75">
      <c r="A180" s="139"/>
      <c r="B180" s="138"/>
      <c r="C180" s="139"/>
      <c r="D180" s="139"/>
    </row>
  </sheetData>
  <sheetProtection/>
  <mergeCells count="2">
    <mergeCell ref="A4:G4"/>
    <mergeCell ref="A5:G5"/>
  </mergeCells>
  <printOptions/>
  <pageMargins left="1.1" right="0.15748031496062992" top="0.7480314960629921" bottom="0.7480314960629921" header="0.31496062992125984" footer="0.31496062992125984"/>
  <pageSetup fitToHeight="2" fitToWidth="2" orientation="portrait" paperSize="9" scale="64" r:id="rId1"/>
  <rowBreaks count="1" manualBreakCount="1">
    <brk id="1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48"/>
  <sheetViews>
    <sheetView view="pageBreakPreview" zoomScaleSheetLayoutView="100" zoomScalePageLayoutView="0" workbookViewId="0" topLeftCell="A1">
      <selection activeCell="D338" sqref="D338"/>
    </sheetView>
  </sheetViews>
  <sheetFormatPr defaultColWidth="9.00390625" defaultRowHeight="12.75"/>
  <cols>
    <col min="1" max="1" width="5.625" style="0" customWidth="1"/>
    <col min="2" max="2" width="7.125" style="0" customWidth="1"/>
    <col min="3" max="3" width="6.125" style="0" customWidth="1"/>
    <col min="4" max="4" width="46.00390625" style="0" customWidth="1"/>
    <col min="5" max="5" width="10.00390625" style="0" customWidth="1"/>
    <col min="7" max="7" width="11.00390625" style="0" customWidth="1"/>
  </cols>
  <sheetData>
    <row r="3" spans="1:7" ht="12.75">
      <c r="A3" s="482" t="s">
        <v>106</v>
      </c>
      <c r="B3" s="482"/>
      <c r="C3" s="482"/>
      <c r="D3" s="482"/>
      <c r="E3" s="482"/>
      <c r="F3" s="482"/>
      <c r="G3" s="482"/>
    </row>
    <row r="4" spans="1:7" ht="13.5" thickBot="1">
      <c r="A4" s="481" t="s">
        <v>7</v>
      </c>
      <c r="B4" s="481"/>
      <c r="C4" s="481"/>
      <c r="D4" s="481"/>
      <c r="E4" s="481"/>
      <c r="F4" s="481"/>
      <c r="G4" s="481"/>
    </row>
    <row r="5" spans="1:7" ht="12.75">
      <c r="A5" s="3"/>
      <c r="B5" s="4"/>
      <c r="C5" s="4"/>
      <c r="D5" s="4"/>
      <c r="E5" s="189" t="s">
        <v>8</v>
      </c>
      <c r="F5" s="189"/>
      <c r="G5" s="7" t="s">
        <v>8</v>
      </c>
    </row>
    <row r="6" spans="1:7" ht="12.75">
      <c r="A6" s="8" t="s">
        <v>9</v>
      </c>
      <c r="B6" s="9" t="s">
        <v>10</v>
      </c>
      <c r="C6" s="10" t="s">
        <v>11</v>
      </c>
      <c r="D6" s="10" t="s">
        <v>12</v>
      </c>
      <c r="E6" s="190" t="s">
        <v>373</v>
      </c>
      <c r="F6" s="190" t="s">
        <v>13</v>
      </c>
      <c r="G6" s="14" t="s">
        <v>373</v>
      </c>
    </row>
    <row r="7" spans="1:7" ht="13.5" thickBot="1">
      <c r="A7" s="15"/>
      <c r="B7" s="16"/>
      <c r="C7" s="17"/>
      <c r="D7" s="17"/>
      <c r="E7" s="21"/>
      <c r="F7" s="21"/>
      <c r="G7" s="20" t="s">
        <v>14</v>
      </c>
    </row>
    <row r="8" spans="1:7" ht="13.5" thickBot="1">
      <c r="A8" s="15">
        <v>1</v>
      </c>
      <c r="B8" s="17">
        <v>2</v>
      </c>
      <c r="C8" s="17">
        <v>3</v>
      </c>
      <c r="D8" s="17">
        <v>4</v>
      </c>
      <c r="E8" s="110">
        <v>5</v>
      </c>
      <c r="F8" s="110">
        <v>6</v>
      </c>
      <c r="G8" s="222">
        <v>7</v>
      </c>
    </row>
    <row r="9" spans="1:7" ht="13.5" thickBot="1">
      <c r="A9" s="5"/>
      <c r="B9" s="6"/>
      <c r="C9" s="6"/>
      <c r="D9" s="333" t="s">
        <v>391</v>
      </c>
      <c r="E9" s="334">
        <f>E12+E17+E33+E55+E49+E63+E73+E59</f>
        <v>7243247</v>
      </c>
      <c r="F9" s="334">
        <f>F12+F17+F33+F55+F49+F63+F73+F59</f>
        <v>0</v>
      </c>
      <c r="G9" s="445">
        <f>G12+G17+G33+G55+G49+G63+G73+G59</f>
        <v>7243247</v>
      </c>
    </row>
    <row r="10" spans="1:7" ht="12.75">
      <c r="A10" s="11"/>
      <c r="B10" s="12"/>
      <c r="C10" s="12"/>
      <c r="D10" s="90" t="s">
        <v>16</v>
      </c>
      <c r="E10" s="234"/>
      <c r="F10" s="191"/>
      <c r="G10" s="26"/>
    </row>
    <row r="11" spans="1:7" ht="12.75">
      <c r="A11" s="11"/>
      <c r="B11" s="12"/>
      <c r="C11" s="12"/>
      <c r="D11" s="12"/>
      <c r="E11" s="234"/>
      <c r="F11" s="191"/>
      <c r="G11" s="26"/>
    </row>
    <row r="12" spans="1:7" ht="13.5" thickBot="1">
      <c r="A12" s="91" t="s">
        <v>108</v>
      </c>
      <c r="B12" s="92"/>
      <c r="C12" s="92"/>
      <c r="D12" s="93" t="s">
        <v>109</v>
      </c>
      <c r="E12" s="192">
        <f>E13</f>
        <v>73793</v>
      </c>
      <c r="F12" s="192">
        <f>F13</f>
        <v>0</v>
      </c>
      <c r="G12" s="29">
        <f>F12+E12</f>
        <v>73793</v>
      </c>
    </row>
    <row r="13" spans="1:7" ht="13.5" thickBot="1">
      <c r="A13" s="94"/>
      <c r="B13" s="75" t="s">
        <v>277</v>
      </c>
      <c r="C13" s="87"/>
      <c r="D13" s="83" t="s">
        <v>54</v>
      </c>
      <c r="E13" s="163">
        <f>E14</f>
        <v>73793</v>
      </c>
      <c r="F13" s="149">
        <f>F14</f>
        <v>0</v>
      </c>
      <c r="G13" s="36">
        <f>E13+F13</f>
        <v>73793</v>
      </c>
    </row>
    <row r="14" spans="1:7" ht="12.75">
      <c r="A14" s="94"/>
      <c r="B14" s="10"/>
      <c r="C14" s="88" t="s">
        <v>191</v>
      </c>
      <c r="D14" s="171" t="s">
        <v>278</v>
      </c>
      <c r="E14" s="143">
        <f>'Zmiany '!E1075</f>
        <v>73793</v>
      </c>
      <c r="F14" s="143">
        <f>'Zmiany '!F1075</f>
        <v>0</v>
      </c>
      <c r="G14" s="355">
        <f>'Zmiany '!G1075</f>
        <v>73793</v>
      </c>
    </row>
    <row r="15" spans="1:7" ht="12.75">
      <c r="A15" s="94"/>
      <c r="B15" s="10"/>
      <c r="C15" s="88"/>
      <c r="D15" s="171" t="s">
        <v>279</v>
      </c>
      <c r="E15" s="143"/>
      <c r="F15" s="136"/>
      <c r="G15" s="38"/>
    </row>
    <row r="16" spans="1:7" ht="12.75">
      <c r="A16" s="11"/>
      <c r="B16" s="12"/>
      <c r="C16" s="12"/>
      <c r="D16" s="12"/>
      <c r="E16" s="234"/>
      <c r="F16" s="191"/>
      <c r="G16" s="26"/>
    </row>
    <row r="17" spans="1:7" ht="13.5" thickBot="1">
      <c r="A17" s="39">
        <v>700</v>
      </c>
      <c r="B17" s="27"/>
      <c r="C17" s="92"/>
      <c r="D17" s="100" t="s">
        <v>20</v>
      </c>
      <c r="E17" s="192">
        <f>E18</f>
        <v>1403642</v>
      </c>
      <c r="F17" s="194">
        <f>F18</f>
        <v>0</v>
      </c>
      <c r="G17" s="29">
        <f>F17+E17</f>
        <v>1403642</v>
      </c>
    </row>
    <row r="18" spans="1:7" ht="13.5" thickBot="1">
      <c r="A18" s="11"/>
      <c r="B18" s="17">
        <v>70005</v>
      </c>
      <c r="C18" s="19"/>
      <c r="D18" s="83" t="s">
        <v>21</v>
      </c>
      <c r="E18" s="163">
        <f>SUM(E20:E31)</f>
        <v>1403642</v>
      </c>
      <c r="F18" s="195">
        <f>SUM(F20:F31)</f>
        <v>0</v>
      </c>
      <c r="G18" s="133">
        <f>F18+E18</f>
        <v>1403642</v>
      </c>
    </row>
    <row r="19" spans="1:7" ht="12.75">
      <c r="A19" s="11"/>
      <c r="B19" s="10"/>
      <c r="C19" s="88" t="s">
        <v>199</v>
      </c>
      <c r="D19" s="55" t="s">
        <v>123</v>
      </c>
      <c r="E19" s="143"/>
      <c r="F19" s="136"/>
      <c r="G19" s="38"/>
    </row>
    <row r="20" spans="1:7" ht="12.75">
      <c r="A20" s="11"/>
      <c r="B20" s="10"/>
      <c r="C20" s="88"/>
      <c r="D20" s="55" t="s">
        <v>124</v>
      </c>
      <c r="E20" s="143">
        <f>'Zmiany '!E1087</f>
        <v>7000</v>
      </c>
      <c r="F20" s="143">
        <f>'Zmiany '!F1087</f>
        <v>0</v>
      </c>
      <c r="G20" s="355">
        <f>'Zmiany '!G1087</f>
        <v>7000</v>
      </c>
    </row>
    <row r="21" spans="1:7" ht="12.75">
      <c r="A21" s="11"/>
      <c r="B21" s="10"/>
      <c r="C21" s="88" t="s">
        <v>197</v>
      </c>
      <c r="D21" s="55" t="s">
        <v>95</v>
      </c>
      <c r="E21" s="143">
        <f>'Zmiany '!E1088</f>
        <v>1000</v>
      </c>
      <c r="F21" s="143">
        <f>'Zmiany '!F1088</f>
        <v>0</v>
      </c>
      <c r="G21" s="355">
        <f>'Zmiany '!G1088</f>
        <v>1000</v>
      </c>
    </row>
    <row r="22" spans="1:7" ht="12.75">
      <c r="A22" s="11"/>
      <c r="B22" s="10"/>
      <c r="C22" s="88" t="s">
        <v>191</v>
      </c>
      <c r="D22" s="9" t="s">
        <v>22</v>
      </c>
      <c r="E22" s="143">
        <f>'Zmiany '!E1089</f>
        <v>33000</v>
      </c>
      <c r="F22" s="143">
        <f>'Zmiany '!F1089</f>
        <v>0</v>
      </c>
      <c r="G22" s="355">
        <f>'Zmiany '!G1089</f>
        <v>33000</v>
      </c>
    </row>
    <row r="23" spans="1:7" ht="12.75">
      <c r="A23" s="11"/>
      <c r="B23" s="10"/>
      <c r="C23" s="12"/>
      <c r="D23" s="9" t="s">
        <v>23</v>
      </c>
      <c r="E23" s="143"/>
      <c r="F23" s="143"/>
      <c r="G23" s="355"/>
    </row>
    <row r="24" spans="1:7" ht="12.75">
      <c r="A24" s="11"/>
      <c r="B24" s="10"/>
      <c r="C24" s="88" t="s">
        <v>357</v>
      </c>
      <c r="D24" s="55" t="s">
        <v>358</v>
      </c>
      <c r="E24" s="143">
        <f>'Zmiany '!E1091</f>
        <v>0</v>
      </c>
      <c r="F24" s="143">
        <f>'Zmiany '!F1091</f>
        <v>0</v>
      </c>
      <c r="G24" s="355">
        <f>'Zmiany '!G1091</f>
        <v>0</v>
      </c>
    </row>
    <row r="25" spans="1:7" ht="12.75">
      <c r="A25" s="11"/>
      <c r="B25" s="10"/>
      <c r="C25" s="88" t="s">
        <v>200</v>
      </c>
      <c r="D25" s="55" t="s">
        <v>125</v>
      </c>
      <c r="E25" s="143">
        <f>'Zmiany '!E1092</f>
        <v>1267300</v>
      </c>
      <c r="F25" s="143">
        <f>'Zmiany '!F1092</f>
        <v>0</v>
      </c>
      <c r="G25" s="355">
        <f>'Zmiany '!G1092</f>
        <v>1267300</v>
      </c>
    </row>
    <row r="26" spans="1:7" ht="12.75">
      <c r="A26" s="11"/>
      <c r="B26" s="10"/>
      <c r="C26" s="12"/>
      <c r="D26" s="55" t="s">
        <v>126</v>
      </c>
      <c r="E26" s="143"/>
      <c r="F26" s="136"/>
      <c r="G26" s="38"/>
    </row>
    <row r="27" spans="1:7" ht="12.75">
      <c r="A27" s="11"/>
      <c r="B27" s="10"/>
      <c r="C27" s="88" t="s">
        <v>203</v>
      </c>
      <c r="D27" s="55" t="s">
        <v>254</v>
      </c>
      <c r="E27" s="143"/>
      <c r="F27" s="143"/>
      <c r="G27" s="38">
        <f>F27+E27</f>
        <v>0</v>
      </c>
    </row>
    <row r="28" spans="1:7" ht="12.75">
      <c r="A28" s="11"/>
      <c r="B28" s="10"/>
      <c r="C28" s="88" t="s">
        <v>190</v>
      </c>
      <c r="D28" s="71" t="s">
        <v>19</v>
      </c>
      <c r="E28" s="143"/>
      <c r="F28" s="143"/>
      <c r="G28" s="38">
        <f>F28+E28</f>
        <v>0</v>
      </c>
    </row>
    <row r="29" spans="1:7" ht="12.75">
      <c r="A29" s="11"/>
      <c r="B29" s="10"/>
      <c r="C29" s="88" t="s">
        <v>201</v>
      </c>
      <c r="D29" s="55" t="s">
        <v>239</v>
      </c>
      <c r="E29" s="143"/>
      <c r="F29" s="136"/>
      <c r="G29" s="38"/>
    </row>
    <row r="30" spans="1:7" ht="12.75">
      <c r="A30" s="11"/>
      <c r="B30" s="10"/>
      <c r="C30" s="37"/>
      <c r="D30" s="55" t="s">
        <v>257</v>
      </c>
      <c r="E30" s="143">
        <f>'Zmiany '!E1099</f>
        <v>94000</v>
      </c>
      <c r="F30" s="143">
        <f>'Zmiany '!F1099</f>
        <v>0</v>
      </c>
      <c r="G30" s="355">
        <f>'Zmiany '!G1099</f>
        <v>94000</v>
      </c>
    </row>
    <row r="31" spans="1:7" ht="12.75">
      <c r="A31" s="11"/>
      <c r="B31" s="10"/>
      <c r="C31" s="88" t="s">
        <v>258</v>
      </c>
      <c r="D31" s="55" t="s">
        <v>259</v>
      </c>
      <c r="E31" s="143">
        <f>'Zmiany '!E1100</f>
        <v>1342</v>
      </c>
      <c r="F31" s="143">
        <f>'Zmiany '!F1100</f>
        <v>0</v>
      </c>
      <c r="G31" s="38">
        <f>F31+E31</f>
        <v>1342</v>
      </c>
    </row>
    <row r="32" spans="1:7" ht="12.75">
      <c r="A32" s="11"/>
      <c r="B32" s="12"/>
      <c r="C32" s="88"/>
      <c r="D32" s="159"/>
      <c r="E32" s="143"/>
      <c r="F32" s="143"/>
      <c r="G32" s="38"/>
    </row>
    <row r="33" spans="1:7" ht="13.5" thickBot="1">
      <c r="A33" s="39">
        <v>750</v>
      </c>
      <c r="B33" s="27"/>
      <c r="C33" s="92"/>
      <c r="D33" s="100" t="s">
        <v>131</v>
      </c>
      <c r="E33" s="192">
        <f>E34+E45</f>
        <v>1055177</v>
      </c>
      <c r="F33" s="192">
        <f>F34+F45</f>
        <v>0</v>
      </c>
      <c r="G33" s="315">
        <f>G34+G45</f>
        <v>1055177</v>
      </c>
    </row>
    <row r="34" spans="1:7" ht="13.5" thickBot="1">
      <c r="A34" s="11"/>
      <c r="B34" s="17">
        <v>75020</v>
      </c>
      <c r="C34" s="19"/>
      <c r="D34" s="83" t="s">
        <v>133</v>
      </c>
      <c r="E34" s="163">
        <f>SUM(E35:E43)</f>
        <v>1035177</v>
      </c>
      <c r="F34" s="196">
        <f>SUM(F35:F43)</f>
        <v>0</v>
      </c>
      <c r="G34" s="36">
        <f>F34+E34</f>
        <v>1035177</v>
      </c>
    </row>
    <row r="35" spans="1:7" ht="12.75">
      <c r="A35" s="11"/>
      <c r="B35" s="10"/>
      <c r="C35" s="88" t="s">
        <v>202</v>
      </c>
      <c r="D35" s="55" t="s">
        <v>134</v>
      </c>
      <c r="E35" s="143">
        <f>'Zmiany '!E1121</f>
        <v>950000</v>
      </c>
      <c r="F35" s="143">
        <f>'Zmiany '!F1121</f>
        <v>0</v>
      </c>
      <c r="G35" s="355">
        <f>'Zmiany '!G1121</f>
        <v>950000</v>
      </c>
    </row>
    <row r="36" spans="1:7" ht="12.75">
      <c r="A36" s="11"/>
      <c r="B36" s="10"/>
      <c r="C36" s="88" t="s">
        <v>197</v>
      </c>
      <c r="D36" s="55" t="s">
        <v>95</v>
      </c>
      <c r="E36" s="143">
        <f>'Zmiany '!E1122</f>
        <v>2215</v>
      </c>
      <c r="F36" s="143">
        <f>'Zmiany '!F1122</f>
        <v>0</v>
      </c>
      <c r="G36" s="355">
        <f>'Zmiany '!G1122</f>
        <v>2215</v>
      </c>
    </row>
    <row r="37" spans="1:7" ht="12.75">
      <c r="A37" s="11"/>
      <c r="B37" s="10"/>
      <c r="C37" s="88" t="s">
        <v>191</v>
      </c>
      <c r="D37" s="9" t="s">
        <v>22</v>
      </c>
      <c r="E37" s="143">
        <f>'Zmiany '!E1123</f>
        <v>6000</v>
      </c>
      <c r="F37" s="143">
        <f>'Zmiany '!F1123</f>
        <v>0</v>
      </c>
      <c r="G37" s="355">
        <f>'Zmiany '!G1123</f>
        <v>6000</v>
      </c>
    </row>
    <row r="38" spans="1:7" ht="12.75">
      <c r="A38" s="11"/>
      <c r="B38" s="10"/>
      <c r="C38" s="12"/>
      <c r="D38" s="9" t="s">
        <v>23</v>
      </c>
      <c r="E38" s="143"/>
      <c r="F38" s="143"/>
      <c r="G38" s="355"/>
    </row>
    <row r="39" spans="1:7" ht="12.75">
      <c r="A39" s="11"/>
      <c r="B39" s="10"/>
      <c r="C39" s="88" t="s">
        <v>193</v>
      </c>
      <c r="D39" s="55" t="s">
        <v>49</v>
      </c>
      <c r="E39" s="143">
        <f>'Zmiany '!E1125</f>
        <v>9500</v>
      </c>
      <c r="F39" s="143">
        <f>'Zmiany '!F1125</f>
        <v>0</v>
      </c>
      <c r="G39" s="355">
        <f>'Zmiany '!G1125</f>
        <v>9500</v>
      </c>
    </row>
    <row r="40" spans="1:7" ht="12.75">
      <c r="A40" s="11"/>
      <c r="B40" s="10"/>
      <c r="C40" s="88" t="s">
        <v>195</v>
      </c>
      <c r="D40" s="55" t="s">
        <v>88</v>
      </c>
      <c r="E40" s="143">
        <f>'Zmiany '!E1126</f>
        <v>4012</v>
      </c>
      <c r="F40" s="143">
        <f>'Zmiany '!F1126</f>
        <v>0</v>
      </c>
      <c r="G40" s="355">
        <f>'Zmiany '!G1126</f>
        <v>4012</v>
      </c>
    </row>
    <row r="41" spans="1:7" ht="12.75">
      <c r="A41" s="11"/>
      <c r="B41" s="10"/>
      <c r="C41" s="88" t="s">
        <v>203</v>
      </c>
      <c r="D41" s="55" t="s">
        <v>83</v>
      </c>
      <c r="E41" s="143">
        <f>'Zmiany '!E1127</f>
        <v>500</v>
      </c>
      <c r="F41" s="143">
        <f>'Zmiany '!F1127</f>
        <v>0</v>
      </c>
      <c r="G41" s="355">
        <f>'Zmiany '!G1127</f>
        <v>500</v>
      </c>
    </row>
    <row r="42" spans="1:7" ht="12.75">
      <c r="A42" s="11"/>
      <c r="B42" s="10"/>
      <c r="C42" s="88" t="s">
        <v>194</v>
      </c>
      <c r="D42" s="55" t="s">
        <v>135</v>
      </c>
      <c r="E42" s="143">
        <f>'Zmiany '!E1128</f>
        <v>950</v>
      </c>
      <c r="F42" s="143">
        <f>'Zmiany '!F1128</f>
        <v>0</v>
      </c>
      <c r="G42" s="355">
        <f>'Zmiany '!G1128</f>
        <v>950</v>
      </c>
    </row>
    <row r="43" spans="1:7" ht="12.75">
      <c r="A43" s="11"/>
      <c r="B43" s="10"/>
      <c r="C43" s="88" t="s">
        <v>190</v>
      </c>
      <c r="D43" s="55" t="s">
        <v>19</v>
      </c>
      <c r="E43" s="143">
        <f>'Zmiany '!E1129</f>
        <v>62000</v>
      </c>
      <c r="F43" s="143">
        <f>'Zmiany '!F1129</f>
        <v>0</v>
      </c>
      <c r="G43" s="355">
        <f>'Zmiany '!G1129</f>
        <v>62000</v>
      </c>
    </row>
    <row r="44" spans="1:7" ht="12.75">
      <c r="A44" s="11"/>
      <c r="B44" s="12"/>
      <c r="C44" s="88"/>
      <c r="D44" s="159"/>
      <c r="E44" s="143"/>
      <c r="F44" s="143"/>
      <c r="G44" s="38"/>
    </row>
    <row r="45" spans="1:7" ht="13.5" thickBot="1">
      <c r="A45" s="11"/>
      <c r="B45" s="17">
        <v>75095</v>
      </c>
      <c r="C45" s="87"/>
      <c r="D45" s="83" t="s">
        <v>54</v>
      </c>
      <c r="E45" s="168">
        <f>E46</f>
        <v>20000</v>
      </c>
      <c r="F45" s="168">
        <f>F46</f>
        <v>0</v>
      </c>
      <c r="G45" s="349">
        <f>G46</f>
        <v>20000</v>
      </c>
    </row>
    <row r="46" spans="1:7" ht="12.75">
      <c r="A46" s="11"/>
      <c r="B46" s="10"/>
      <c r="C46" s="88" t="s">
        <v>190</v>
      </c>
      <c r="D46" s="55" t="s">
        <v>19</v>
      </c>
      <c r="E46" s="142">
        <f>'Zmiany '!E1136</f>
        <v>20000</v>
      </c>
      <c r="F46" s="142">
        <f>'Zmiany '!F1136</f>
        <v>0</v>
      </c>
      <c r="G46" s="356">
        <f>'Zmiany '!G1136</f>
        <v>20000</v>
      </c>
    </row>
    <row r="47" spans="1:7" ht="12.75">
      <c r="A47" s="11"/>
      <c r="B47" s="12"/>
      <c r="C47" s="88"/>
      <c r="D47" s="159"/>
      <c r="E47" s="143"/>
      <c r="F47" s="143"/>
      <c r="G47" s="38"/>
    </row>
    <row r="48" spans="1:7" ht="12.75">
      <c r="A48" s="94">
        <v>756</v>
      </c>
      <c r="B48" s="10"/>
      <c r="C48" s="88"/>
      <c r="D48" s="107" t="s">
        <v>137</v>
      </c>
      <c r="E48" s="56"/>
      <c r="F48" s="136"/>
      <c r="G48" s="38"/>
    </row>
    <row r="49" spans="1:7" ht="13.5" thickBot="1">
      <c r="A49" s="39"/>
      <c r="B49" s="27"/>
      <c r="C49" s="92"/>
      <c r="D49" s="100" t="s">
        <v>238</v>
      </c>
      <c r="E49" s="192">
        <f>E51</f>
        <v>3934498</v>
      </c>
      <c r="F49" s="194">
        <f>F51</f>
        <v>0</v>
      </c>
      <c r="G49" s="29">
        <f>F49+E49</f>
        <v>3934498</v>
      </c>
    </row>
    <row r="50" spans="1:7" ht="12.75">
      <c r="A50" s="11"/>
      <c r="B50" s="10">
        <v>75622</v>
      </c>
      <c r="C50" s="12"/>
      <c r="D50" s="55" t="s">
        <v>138</v>
      </c>
      <c r="E50" s="239"/>
      <c r="F50" s="136"/>
      <c r="G50" s="38"/>
    </row>
    <row r="51" spans="1:7" ht="13.5" thickBot="1">
      <c r="A51" s="11"/>
      <c r="B51" s="17"/>
      <c r="C51" s="19"/>
      <c r="D51" s="83" t="s">
        <v>139</v>
      </c>
      <c r="E51" s="163">
        <f>SUM(E52:E53)</f>
        <v>3934498</v>
      </c>
      <c r="F51" s="196">
        <f>SUM(F52:F53)</f>
        <v>0</v>
      </c>
      <c r="G51" s="36">
        <f>F51+E51</f>
        <v>3934498</v>
      </c>
    </row>
    <row r="52" spans="1:7" ht="12.75">
      <c r="A52" s="11"/>
      <c r="B52" s="10"/>
      <c r="C52" s="88" t="s">
        <v>204</v>
      </c>
      <c r="D52" s="55" t="s">
        <v>140</v>
      </c>
      <c r="E52" s="143">
        <f>'Zmiany '!E1147</f>
        <v>3834498</v>
      </c>
      <c r="F52" s="143">
        <f>'Zmiany '!F1147</f>
        <v>0</v>
      </c>
      <c r="G52" s="355">
        <f>'Zmiany '!G1147</f>
        <v>3834498</v>
      </c>
    </row>
    <row r="53" spans="1:7" ht="12.75">
      <c r="A53" s="11"/>
      <c r="B53" s="10"/>
      <c r="C53" s="88" t="s">
        <v>275</v>
      </c>
      <c r="D53" s="55" t="s">
        <v>276</v>
      </c>
      <c r="E53" s="143">
        <f>'Zmiany '!E1148</f>
        <v>100000</v>
      </c>
      <c r="F53" s="143">
        <f>'Zmiany '!F1148</f>
        <v>0</v>
      </c>
      <c r="G53" s="355">
        <f>'Zmiany '!G1148</f>
        <v>100000</v>
      </c>
    </row>
    <row r="54" spans="1:7" ht="12.75">
      <c r="A54" s="11"/>
      <c r="B54" s="12"/>
      <c r="C54" s="88"/>
      <c r="D54" s="153"/>
      <c r="E54" s="142"/>
      <c r="F54" s="142"/>
      <c r="G54" s="38"/>
    </row>
    <row r="55" spans="1:7" ht="13.5" thickBot="1">
      <c r="A55" s="39">
        <v>758</v>
      </c>
      <c r="B55" s="27"/>
      <c r="C55" s="92"/>
      <c r="D55" s="100" t="s">
        <v>24</v>
      </c>
      <c r="E55" s="160">
        <f>+E56</f>
        <v>226000</v>
      </c>
      <c r="F55" s="160">
        <f>+F56</f>
        <v>0</v>
      </c>
      <c r="G55" s="29">
        <f>F55+E55</f>
        <v>226000</v>
      </c>
    </row>
    <row r="56" spans="1:7" ht="13.5" thickBot="1">
      <c r="A56" s="94"/>
      <c r="B56" s="17">
        <v>75814</v>
      </c>
      <c r="C56" s="87"/>
      <c r="D56" s="83" t="s">
        <v>25</v>
      </c>
      <c r="E56" s="163">
        <f>E57</f>
        <v>226000</v>
      </c>
      <c r="F56" s="196">
        <f>F57</f>
        <v>0</v>
      </c>
      <c r="G56" s="36">
        <f>F56+E56</f>
        <v>226000</v>
      </c>
    </row>
    <row r="57" spans="1:7" ht="12.75">
      <c r="A57" s="94"/>
      <c r="B57" s="10"/>
      <c r="C57" s="88" t="s">
        <v>192</v>
      </c>
      <c r="D57" s="55" t="s">
        <v>26</v>
      </c>
      <c r="E57" s="143">
        <f>'Zmiany '!E1163</f>
        <v>226000</v>
      </c>
      <c r="F57" s="143">
        <f>'Zmiany '!F1163</f>
        <v>0</v>
      </c>
      <c r="G57" s="355">
        <f>'Zmiany '!G1163</f>
        <v>226000</v>
      </c>
    </row>
    <row r="58" spans="1:7" ht="12.75">
      <c r="A58" s="11"/>
      <c r="B58" s="12"/>
      <c r="C58" s="88"/>
      <c r="D58" s="153"/>
      <c r="E58" s="143"/>
      <c r="F58" s="143"/>
      <c r="G58" s="38"/>
    </row>
    <row r="59" spans="1:7" ht="13.5" thickBot="1">
      <c r="A59" s="326">
        <v>801</v>
      </c>
      <c r="B59" s="327"/>
      <c r="C59" s="328"/>
      <c r="D59" s="410" t="s">
        <v>47</v>
      </c>
      <c r="E59" s="330">
        <f aca="true" t="shared" si="0" ref="E59:G60">E60</f>
        <v>9450</v>
      </c>
      <c r="F59" s="330">
        <f t="shared" si="0"/>
        <v>0</v>
      </c>
      <c r="G59" s="411">
        <f t="shared" si="0"/>
        <v>9450</v>
      </c>
    </row>
    <row r="60" spans="1:7" ht="12.75">
      <c r="A60" s="11"/>
      <c r="B60" s="172">
        <v>80195</v>
      </c>
      <c r="C60" s="310"/>
      <c r="D60" s="267" t="s">
        <v>54</v>
      </c>
      <c r="E60" s="241">
        <f t="shared" si="0"/>
        <v>9450</v>
      </c>
      <c r="F60" s="241">
        <f t="shared" si="0"/>
        <v>0</v>
      </c>
      <c r="G60" s="409">
        <f t="shared" si="0"/>
        <v>9450</v>
      </c>
    </row>
    <row r="61" spans="1:7" ht="12.75">
      <c r="A61" s="11"/>
      <c r="B61" s="12"/>
      <c r="C61" s="88" t="s">
        <v>190</v>
      </c>
      <c r="D61" s="55" t="s">
        <v>19</v>
      </c>
      <c r="E61" s="143">
        <f>'Zmiany '!E1171</f>
        <v>9450</v>
      </c>
      <c r="F61" s="143">
        <f>'Zmiany '!F1171</f>
        <v>0</v>
      </c>
      <c r="G61" s="355">
        <f>'Zmiany '!G1171</f>
        <v>9450</v>
      </c>
    </row>
    <row r="62" spans="1:7" ht="12.75">
      <c r="A62" s="11"/>
      <c r="B62" s="12"/>
      <c r="C62" s="88"/>
      <c r="D62" s="153"/>
      <c r="E62" s="143"/>
      <c r="F62" s="143"/>
      <c r="G62" s="38"/>
    </row>
    <row r="63" spans="1:7" ht="13.5" thickBot="1">
      <c r="A63" s="39">
        <v>852</v>
      </c>
      <c r="B63" s="27"/>
      <c r="C63" s="92"/>
      <c r="D63" s="100" t="s">
        <v>186</v>
      </c>
      <c r="E63" s="192">
        <f>E64+E68</f>
        <v>503552</v>
      </c>
      <c r="F63" s="192">
        <f>F64+F68</f>
        <v>0</v>
      </c>
      <c r="G63" s="315">
        <f>G64+G68</f>
        <v>503552</v>
      </c>
    </row>
    <row r="64" spans="1:7" ht="13.5" thickBot="1">
      <c r="A64" s="94"/>
      <c r="B64" s="32">
        <v>85201</v>
      </c>
      <c r="C64" s="66"/>
      <c r="D64" s="102" t="s">
        <v>250</v>
      </c>
      <c r="E64" s="214">
        <f>E67+E65</f>
        <v>380552</v>
      </c>
      <c r="F64" s="214">
        <f>F67+F65</f>
        <v>0</v>
      </c>
      <c r="G64" s="342">
        <f>G67+G65</f>
        <v>380552</v>
      </c>
    </row>
    <row r="65" spans="1:7" ht="12.75">
      <c r="A65" s="11"/>
      <c r="B65" s="12"/>
      <c r="C65" s="12">
        <v>2310</v>
      </c>
      <c r="D65" s="55" t="s">
        <v>219</v>
      </c>
      <c r="E65" s="143">
        <f>'Zmiany '!E1198</f>
        <v>380552</v>
      </c>
      <c r="F65" s="143">
        <f>'Zmiany '!F1198</f>
        <v>0</v>
      </c>
      <c r="G65" s="355">
        <f>'Zmiany '!G1198</f>
        <v>380552</v>
      </c>
    </row>
    <row r="66" spans="1:7" ht="12.75">
      <c r="A66" s="11"/>
      <c r="B66" s="12"/>
      <c r="C66" s="12"/>
      <c r="D66" s="55" t="s">
        <v>266</v>
      </c>
      <c r="E66" s="143"/>
      <c r="F66" s="164"/>
      <c r="G66" s="343"/>
    </row>
    <row r="67" spans="1:7" ht="12.75">
      <c r="A67" s="11"/>
      <c r="B67" s="12"/>
      <c r="C67" s="88"/>
      <c r="D67" s="153"/>
      <c r="E67" s="142"/>
      <c r="F67" s="142"/>
      <c r="G67" s="162"/>
    </row>
    <row r="68" spans="1:7" ht="13.5" thickBot="1">
      <c r="A68" s="11"/>
      <c r="B68" s="17">
        <v>85204</v>
      </c>
      <c r="C68" s="19"/>
      <c r="D68" s="83" t="s">
        <v>96</v>
      </c>
      <c r="E68" s="163">
        <f>E69</f>
        <v>123000</v>
      </c>
      <c r="F68" s="163">
        <f>F69</f>
        <v>0</v>
      </c>
      <c r="G68" s="344">
        <f>G69</f>
        <v>123000</v>
      </c>
    </row>
    <row r="69" spans="1:7" ht="12.75">
      <c r="A69" s="11"/>
      <c r="B69" s="10"/>
      <c r="C69" s="12">
        <v>2310</v>
      </c>
      <c r="D69" s="55" t="s">
        <v>219</v>
      </c>
      <c r="E69" s="143">
        <f>'Zmiany '!E1217</f>
        <v>123000</v>
      </c>
      <c r="F69" s="143">
        <f>'Zmiany '!F1217</f>
        <v>0</v>
      </c>
      <c r="G69" s="355">
        <f>'Zmiany '!G1217</f>
        <v>123000</v>
      </c>
    </row>
    <row r="70" spans="1:7" ht="12.75">
      <c r="A70" s="11"/>
      <c r="B70" s="10"/>
      <c r="C70" s="12"/>
      <c r="D70" s="55" t="s">
        <v>266</v>
      </c>
      <c r="E70" s="143"/>
      <c r="F70" s="136"/>
      <c r="G70" s="38"/>
    </row>
    <row r="71" spans="1:7" ht="12.75">
      <c r="A71" s="11"/>
      <c r="B71" s="12"/>
      <c r="C71" s="88"/>
      <c r="D71" s="153"/>
      <c r="E71" s="142"/>
      <c r="F71" s="142"/>
      <c r="G71" s="162"/>
    </row>
    <row r="72" spans="1:7" ht="12.75">
      <c r="A72" s="11"/>
      <c r="B72" s="12"/>
      <c r="C72" s="88"/>
      <c r="D72" s="153"/>
      <c r="E72" s="142"/>
      <c r="F72" s="142"/>
      <c r="G72" s="162"/>
    </row>
    <row r="73" spans="1:7" ht="13.5" thickBot="1">
      <c r="A73" s="39">
        <v>921</v>
      </c>
      <c r="B73" s="92"/>
      <c r="C73" s="105"/>
      <c r="D73" s="100" t="s">
        <v>145</v>
      </c>
      <c r="E73" s="160">
        <f>E74+E78</f>
        <v>37135</v>
      </c>
      <c r="F73" s="160">
        <f>F74+F78</f>
        <v>0</v>
      </c>
      <c r="G73" s="346">
        <f>G74+G78</f>
        <v>37135</v>
      </c>
    </row>
    <row r="74" spans="1:7" ht="12.75">
      <c r="A74" s="11"/>
      <c r="B74" s="172">
        <v>92116</v>
      </c>
      <c r="C74" s="310"/>
      <c r="D74" s="180" t="s">
        <v>165</v>
      </c>
      <c r="E74" s="229">
        <f>E75</f>
        <v>0</v>
      </c>
      <c r="F74" s="229">
        <f>F75</f>
        <v>0</v>
      </c>
      <c r="G74" s="347">
        <f>G75</f>
        <v>0</v>
      </c>
    </row>
    <row r="75" spans="1:7" ht="12.75">
      <c r="A75" s="11"/>
      <c r="B75" s="12"/>
      <c r="C75" s="88" t="s">
        <v>376</v>
      </c>
      <c r="D75" s="55" t="s">
        <v>377</v>
      </c>
      <c r="E75" s="142">
        <f>'Zmiany '!E1261</f>
        <v>0</v>
      </c>
      <c r="F75" s="142">
        <f>'Zmiany '!F1261</f>
        <v>0</v>
      </c>
      <c r="G75" s="356">
        <f>'Zmiany '!G1261</f>
        <v>0</v>
      </c>
    </row>
    <row r="76" spans="1:7" ht="12.75">
      <c r="A76" s="11"/>
      <c r="B76" s="12"/>
      <c r="C76" s="88"/>
      <c r="D76" s="55" t="s">
        <v>378</v>
      </c>
      <c r="E76" s="142"/>
      <c r="F76" s="144"/>
      <c r="G76" s="38"/>
    </row>
    <row r="77" spans="1:7" ht="12.75">
      <c r="A77" s="11"/>
      <c r="B77" s="12"/>
      <c r="C77" s="88"/>
      <c r="D77" s="55"/>
      <c r="E77" s="142"/>
      <c r="F77" s="144"/>
      <c r="G77" s="38"/>
    </row>
    <row r="78" spans="1:7" ht="12.75">
      <c r="A78" s="11"/>
      <c r="B78" s="172">
        <v>92195</v>
      </c>
      <c r="C78" s="310"/>
      <c r="D78" s="180" t="s">
        <v>54</v>
      </c>
      <c r="E78" s="229">
        <f>E79+E81</f>
        <v>37135</v>
      </c>
      <c r="F78" s="229">
        <f>F79+F81</f>
        <v>0</v>
      </c>
      <c r="G78" s="347">
        <f>G79+G81</f>
        <v>37135</v>
      </c>
    </row>
    <row r="79" spans="1:7" ht="12.75">
      <c r="A79" s="11"/>
      <c r="B79" s="12"/>
      <c r="C79" s="88" t="s">
        <v>417</v>
      </c>
      <c r="D79" s="55" t="s">
        <v>420</v>
      </c>
      <c r="E79" s="142">
        <f>'Zmiany '!E1265</f>
        <v>22135</v>
      </c>
      <c r="F79" s="142">
        <f>'Zmiany '!F1265</f>
        <v>0</v>
      </c>
      <c r="G79" s="356">
        <f>'Zmiany '!G1265</f>
        <v>22135</v>
      </c>
    </row>
    <row r="80" spans="1:7" ht="12.75">
      <c r="A80" s="11"/>
      <c r="B80" s="12"/>
      <c r="C80" s="88"/>
      <c r="D80" s="55" t="s">
        <v>421</v>
      </c>
      <c r="E80" s="142"/>
      <c r="F80" s="144"/>
      <c r="G80" s="38"/>
    </row>
    <row r="81" spans="1:7" ht="12.75">
      <c r="A81" s="11"/>
      <c r="B81" s="12"/>
      <c r="C81" s="423" t="s">
        <v>361</v>
      </c>
      <c r="D81" s="424" t="s">
        <v>422</v>
      </c>
      <c r="E81" s="142">
        <f>'Zmiany '!E1267</f>
        <v>15000</v>
      </c>
      <c r="F81" s="142">
        <f>'Zmiany '!F1267</f>
        <v>0</v>
      </c>
      <c r="G81" s="356">
        <f>'Zmiany '!G1267</f>
        <v>15000</v>
      </c>
    </row>
    <row r="82" spans="1:7" ht="12.75">
      <c r="A82" s="11"/>
      <c r="B82" s="12"/>
      <c r="C82" s="423"/>
      <c r="D82" s="424" t="s">
        <v>423</v>
      </c>
      <c r="E82" s="142"/>
      <c r="F82" s="144"/>
      <c r="G82" s="38"/>
    </row>
    <row r="83" spans="1:7" ht="12.75">
      <c r="A83" s="11"/>
      <c r="B83" s="12"/>
      <c r="C83" s="88"/>
      <c r="D83" s="153"/>
      <c r="E83" s="142"/>
      <c r="F83" s="143"/>
      <c r="G83" s="38"/>
    </row>
    <row r="84" spans="1:7" ht="13.5" thickBot="1">
      <c r="A84" s="11"/>
      <c r="B84" s="12"/>
      <c r="C84" s="12"/>
      <c r="D84" s="27" t="s">
        <v>146</v>
      </c>
      <c r="E84" s="160">
        <f>E86+E101+E110+E123+E136+E144+E220+E19+E244+E269+E300+E313+E335+E283+E291+E240+E105</f>
        <v>8553550</v>
      </c>
      <c r="F84" s="160">
        <f>F86+F101+F110+F123+F136+F144+F220+F19+F244+F269+F300+F313+F335+F283+F291+F240+F105</f>
        <v>439801</v>
      </c>
      <c r="G84" s="346">
        <f>G86+G101+G110+G123+G136+G144+G220+G19+G244+G269+G300+G313+G335+G283+G291+G240+G105</f>
        <v>8993351</v>
      </c>
    </row>
    <row r="85" spans="1:7" ht="12.75">
      <c r="A85" s="11"/>
      <c r="B85" s="12"/>
      <c r="C85" s="12"/>
      <c r="D85" s="90" t="s">
        <v>16</v>
      </c>
      <c r="E85" s="56"/>
      <c r="F85" s="207"/>
      <c r="G85" s="38"/>
    </row>
    <row r="86" spans="1:7" ht="13.5" thickBot="1">
      <c r="A86" s="91" t="s">
        <v>108</v>
      </c>
      <c r="B86" s="92"/>
      <c r="C86" s="92"/>
      <c r="D86" s="93" t="s">
        <v>109</v>
      </c>
      <c r="E86" s="160">
        <f>E87+E97+E92</f>
        <v>113952</v>
      </c>
      <c r="F86" s="160">
        <f>F87+F97+F92</f>
        <v>0</v>
      </c>
      <c r="G86" s="29">
        <f>F86+E86</f>
        <v>113952</v>
      </c>
    </row>
    <row r="87" spans="1:7" ht="13.5" thickBot="1">
      <c r="A87" s="94"/>
      <c r="B87" s="69" t="s">
        <v>110</v>
      </c>
      <c r="C87" s="66"/>
      <c r="D87" s="95" t="s">
        <v>111</v>
      </c>
      <c r="E87" s="154">
        <f>E88</f>
        <v>13000</v>
      </c>
      <c r="F87" s="196">
        <f>F88</f>
        <v>0</v>
      </c>
      <c r="G87" s="36">
        <f>F87+E87</f>
        <v>13000</v>
      </c>
    </row>
    <row r="88" spans="1:7" ht="12.75">
      <c r="A88" s="94"/>
      <c r="B88" s="10"/>
      <c r="C88" s="88" t="s">
        <v>147</v>
      </c>
      <c r="D88" s="55" t="s">
        <v>37</v>
      </c>
      <c r="E88" s="56">
        <f>'Zmiany '!E1293</f>
        <v>13000</v>
      </c>
      <c r="F88" s="56">
        <f>'Zmiany '!F1293</f>
        <v>0</v>
      </c>
      <c r="G88" s="357">
        <f>'Zmiany '!G1293</f>
        <v>13000</v>
      </c>
    </row>
    <row r="89" spans="1:7" ht="12.75">
      <c r="A89" s="94"/>
      <c r="B89" s="10"/>
      <c r="C89" s="88"/>
      <c r="D89" s="55"/>
      <c r="E89" s="56"/>
      <c r="F89" s="136"/>
      <c r="G89" s="38"/>
    </row>
    <row r="90" spans="1:7" ht="12.75">
      <c r="A90" s="94"/>
      <c r="B90" s="256" t="s">
        <v>453</v>
      </c>
      <c r="C90" s="256"/>
      <c r="D90" s="153" t="s">
        <v>449</v>
      </c>
      <c r="E90" s="56"/>
      <c r="F90" s="136"/>
      <c r="G90" s="38"/>
    </row>
    <row r="91" spans="1:7" ht="12.75">
      <c r="A91" s="94"/>
      <c r="B91" s="256"/>
      <c r="C91" s="256"/>
      <c r="D91" s="153" t="s">
        <v>450</v>
      </c>
      <c r="E91" s="56"/>
      <c r="F91" s="136"/>
      <c r="G91" s="38"/>
    </row>
    <row r="92" spans="1:7" ht="13.5" thickBot="1">
      <c r="A92" s="94"/>
      <c r="B92" s="298"/>
      <c r="C92" s="271"/>
      <c r="D92" s="147" t="s">
        <v>451</v>
      </c>
      <c r="E92" s="150">
        <f>SUM(E93:E95)</f>
        <v>27159</v>
      </c>
      <c r="F92" s="150">
        <f>SUM(F93:F95)</f>
        <v>0</v>
      </c>
      <c r="G92" s="150">
        <f>SUM(G93:G95)</f>
        <v>27159</v>
      </c>
    </row>
    <row r="93" spans="1:7" ht="12.75">
      <c r="A93" s="94"/>
      <c r="B93" s="151"/>
      <c r="C93" s="295" t="s">
        <v>448</v>
      </c>
      <c r="D93" s="159" t="s">
        <v>229</v>
      </c>
      <c r="E93" s="56">
        <f>'Zmiany '!E1298</f>
        <v>1136</v>
      </c>
      <c r="F93" s="56">
        <f>'Zmiany '!F1298</f>
        <v>0</v>
      </c>
      <c r="G93" s="56">
        <f>'Zmiany '!G1298</f>
        <v>1136</v>
      </c>
    </row>
    <row r="94" spans="1:7" ht="12.75">
      <c r="A94" s="94"/>
      <c r="B94" s="151"/>
      <c r="C94" s="295" t="s">
        <v>153</v>
      </c>
      <c r="D94" s="159" t="s">
        <v>33</v>
      </c>
      <c r="E94" s="56">
        <f>'Zmiany '!E1299</f>
        <v>23020</v>
      </c>
      <c r="F94" s="56">
        <f>'Zmiany '!F1299</f>
        <v>0</v>
      </c>
      <c r="G94" s="56">
        <f>'Zmiany '!G1299</f>
        <v>23020</v>
      </c>
    </row>
    <row r="95" spans="1:7" ht="12.75">
      <c r="A95" s="94"/>
      <c r="B95" s="151"/>
      <c r="C95" s="295" t="s">
        <v>147</v>
      </c>
      <c r="D95" s="159" t="s">
        <v>37</v>
      </c>
      <c r="E95" s="56">
        <f>'Zmiany '!E1300</f>
        <v>3003</v>
      </c>
      <c r="F95" s="56">
        <f>'Zmiany '!F1300</f>
        <v>0</v>
      </c>
      <c r="G95" s="56">
        <f>'Zmiany '!G1300</f>
        <v>3003</v>
      </c>
    </row>
    <row r="96" spans="1:7" ht="12.75">
      <c r="A96" s="94"/>
      <c r="B96" s="10"/>
      <c r="C96" s="88"/>
      <c r="D96" s="55"/>
      <c r="E96" s="56"/>
      <c r="F96" s="136"/>
      <c r="G96" s="38"/>
    </row>
    <row r="97" spans="1:7" ht="13.5" thickBot="1">
      <c r="A97" s="94"/>
      <c r="B97" s="75" t="s">
        <v>277</v>
      </c>
      <c r="C97" s="87"/>
      <c r="D97" s="83" t="s">
        <v>54</v>
      </c>
      <c r="E97" s="148">
        <f>E98+E99</f>
        <v>73793</v>
      </c>
      <c r="F97" s="149">
        <f>F99+F98</f>
        <v>0</v>
      </c>
      <c r="G97" s="36">
        <f>E97+F97</f>
        <v>73793</v>
      </c>
    </row>
    <row r="98" spans="1:7" ht="12.75">
      <c r="A98" s="94"/>
      <c r="B98" s="37"/>
      <c r="C98" s="88" t="s">
        <v>360</v>
      </c>
      <c r="D98" s="55" t="s">
        <v>262</v>
      </c>
      <c r="E98" s="56">
        <f>'Zmiany '!E1303</f>
        <v>13307</v>
      </c>
      <c r="F98" s="56">
        <f>'Zmiany '!F1303</f>
        <v>0</v>
      </c>
      <c r="G98" s="357">
        <f>'Zmiany '!G1303</f>
        <v>13307</v>
      </c>
    </row>
    <row r="99" spans="1:7" ht="12.75">
      <c r="A99" s="94"/>
      <c r="B99" s="10"/>
      <c r="C99" s="88" t="s">
        <v>271</v>
      </c>
      <c r="D99" s="55" t="s">
        <v>25</v>
      </c>
      <c r="E99" s="56">
        <f>'Zmiany '!E1304</f>
        <v>60486</v>
      </c>
      <c r="F99" s="56">
        <f>'Zmiany '!F1304</f>
        <v>0</v>
      </c>
      <c r="G99" s="357">
        <f>'Zmiany '!G1304</f>
        <v>60486</v>
      </c>
    </row>
    <row r="100" spans="1:7" ht="12.75">
      <c r="A100" s="94"/>
      <c r="B100" s="10"/>
      <c r="C100" s="88"/>
      <c r="D100" s="55"/>
      <c r="E100" s="56"/>
      <c r="F100" s="136"/>
      <c r="G100" s="38"/>
    </row>
    <row r="101" spans="1:7" ht="13.5" thickBot="1">
      <c r="A101" s="91" t="s">
        <v>114</v>
      </c>
      <c r="B101" s="27"/>
      <c r="C101" s="92"/>
      <c r="D101" s="100" t="s">
        <v>115</v>
      </c>
      <c r="E101" s="160">
        <f>E102</f>
        <v>4700</v>
      </c>
      <c r="F101" s="194">
        <f>F102</f>
        <v>0</v>
      </c>
      <c r="G101" s="29">
        <f>F101+E101</f>
        <v>4700</v>
      </c>
    </row>
    <row r="102" spans="1:7" ht="13.5" thickBot="1">
      <c r="A102" s="11"/>
      <c r="B102" s="75" t="s">
        <v>119</v>
      </c>
      <c r="C102" s="92"/>
      <c r="D102" s="83" t="s">
        <v>120</v>
      </c>
      <c r="E102" s="148">
        <f>E103</f>
        <v>4700</v>
      </c>
      <c r="F102" s="197">
        <f>F103</f>
        <v>0</v>
      </c>
      <c r="G102" s="36">
        <f>F102+E102</f>
        <v>4700</v>
      </c>
    </row>
    <row r="103" spans="1:7" ht="12.75">
      <c r="A103" s="11"/>
      <c r="B103" s="40"/>
      <c r="C103" s="88" t="s">
        <v>147</v>
      </c>
      <c r="D103" s="55" t="s">
        <v>37</v>
      </c>
      <c r="E103" s="56">
        <f>'Zmiany '!E1311</f>
        <v>4700</v>
      </c>
      <c r="F103" s="56">
        <f>'Zmiany '!F1311</f>
        <v>0</v>
      </c>
      <c r="G103" s="357">
        <f>'Zmiany '!G1311</f>
        <v>4700</v>
      </c>
    </row>
    <row r="104" spans="1:7" ht="12.75">
      <c r="A104" s="11"/>
      <c r="B104" s="99"/>
      <c r="C104" s="88"/>
      <c r="D104" s="55"/>
      <c r="E104" s="56"/>
      <c r="F104" s="207"/>
      <c r="G104" s="38"/>
    </row>
    <row r="105" spans="1:7" ht="13.5" thickBot="1">
      <c r="A105" s="39">
        <v>600</v>
      </c>
      <c r="B105" s="92"/>
      <c r="C105" s="92"/>
      <c r="D105" s="100" t="s">
        <v>17</v>
      </c>
      <c r="E105" s="160">
        <f>E106</f>
        <v>8423</v>
      </c>
      <c r="F105" s="194">
        <f>F106</f>
        <v>0</v>
      </c>
      <c r="G105" s="29">
        <f>F105+E105</f>
        <v>8423</v>
      </c>
    </row>
    <row r="106" spans="1:7" ht="13.5" thickBot="1">
      <c r="A106" s="11"/>
      <c r="B106" s="19">
        <v>60014</v>
      </c>
      <c r="C106" s="19"/>
      <c r="D106" s="83" t="s">
        <v>18</v>
      </c>
      <c r="E106" s="154">
        <f>E107</f>
        <v>8423</v>
      </c>
      <c r="F106" s="34">
        <f>F107</f>
        <v>0</v>
      </c>
      <c r="G106" s="224">
        <f>F106+E106</f>
        <v>8423</v>
      </c>
    </row>
    <row r="107" spans="1:7" ht="12.75">
      <c r="A107" s="11"/>
      <c r="B107" s="12"/>
      <c r="C107" s="12">
        <v>2310</v>
      </c>
      <c r="D107" s="55" t="s">
        <v>231</v>
      </c>
      <c r="E107" s="56">
        <f>'Zmiany '!E1315</f>
        <v>8423</v>
      </c>
      <c r="F107" s="56">
        <f>'Zmiany '!F1315</f>
        <v>0</v>
      </c>
      <c r="G107" s="357">
        <f>'Zmiany '!G1315</f>
        <v>8423</v>
      </c>
    </row>
    <row r="108" spans="1:7" ht="12.75">
      <c r="A108" s="11"/>
      <c r="B108" s="12"/>
      <c r="C108" s="12"/>
      <c r="D108" s="55" t="s">
        <v>233</v>
      </c>
      <c r="E108" s="56"/>
      <c r="F108" s="165"/>
      <c r="G108" s="343">
        <f>F108+E108</f>
        <v>0</v>
      </c>
    </row>
    <row r="109" spans="1:7" ht="12.75">
      <c r="A109" s="11"/>
      <c r="B109" s="99"/>
      <c r="C109" s="88"/>
      <c r="D109" s="55"/>
      <c r="E109" s="56"/>
      <c r="F109" s="207"/>
      <c r="G109" s="38"/>
    </row>
    <row r="110" spans="1:7" ht="13.5" thickBot="1">
      <c r="A110" s="39">
        <v>630</v>
      </c>
      <c r="B110" s="27"/>
      <c r="C110" s="105"/>
      <c r="D110" s="100" t="s">
        <v>150</v>
      </c>
      <c r="E110" s="160">
        <f>E111</f>
        <v>2300</v>
      </c>
      <c r="F110" s="194">
        <f>F111</f>
        <v>0</v>
      </c>
      <c r="G110" s="29">
        <f>F110+E110</f>
        <v>2300</v>
      </c>
    </row>
    <row r="111" spans="1:7" ht="13.5" thickBot="1">
      <c r="A111" s="11"/>
      <c r="B111" s="32">
        <v>63003</v>
      </c>
      <c r="C111" s="111"/>
      <c r="D111" s="102" t="s">
        <v>151</v>
      </c>
      <c r="E111" s="154">
        <f>SUM(E112:E119)</f>
        <v>2300</v>
      </c>
      <c r="F111" s="154">
        <f>SUM(F112:F119)</f>
        <v>0</v>
      </c>
      <c r="G111" s="36">
        <f>F111+E111</f>
        <v>2300</v>
      </c>
    </row>
    <row r="112" spans="1:7" ht="12.75">
      <c r="A112" s="11"/>
      <c r="B112" s="10"/>
      <c r="C112" s="88" t="s">
        <v>215</v>
      </c>
      <c r="D112" s="55" t="s">
        <v>216</v>
      </c>
      <c r="E112" s="56">
        <f>'Zmiany '!E1320</f>
        <v>1000</v>
      </c>
      <c r="F112" s="56">
        <f>'Zmiany '!F1320</f>
        <v>0</v>
      </c>
      <c r="G112" s="357">
        <f>'Zmiany '!G1320</f>
        <v>1000</v>
      </c>
    </row>
    <row r="113" spans="1:7" ht="12.75">
      <c r="A113" s="11"/>
      <c r="B113" s="10"/>
      <c r="C113" s="88"/>
      <c r="D113" s="55" t="s">
        <v>217</v>
      </c>
      <c r="E113" s="56"/>
      <c r="F113" s="56"/>
      <c r="G113" s="357"/>
    </row>
    <row r="114" spans="1:7" ht="12.75">
      <c r="A114" s="11"/>
      <c r="B114" s="40"/>
      <c r="C114" s="88" t="s">
        <v>153</v>
      </c>
      <c r="D114" s="55" t="s">
        <v>33</v>
      </c>
      <c r="E114" s="56">
        <f>'Zmiany '!E1322</f>
        <v>500</v>
      </c>
      <c r="F114" s="56">
        <f>'Zmiany '!F1322</f>
        <v>0</v>
      </c>
      <c r="G114" s="357">
        <f>'Zmiany '!G1322</f>
        <v>500</v>
      </c>
    </row>
    <row r="115" spans="1:7" ht="12.75">
      <c r="A115" s="11"/>
      <c r="B115" s="40"/>
      <c r="C115" s="88" t="s">
        <v>147</v>
      </c>
      <c r="D115" s="55" t="s">
        <v>37</v>
      </c>
      <c r="E115" s="56">
        <f>'Zmiany '!E1323</f>
        <v>500</v>
      </c>
      <c r="F115" s="56">
        <f>'Zmiany '!F1323</f>
        <v>0</v>
      </c>
      <c r="G115" s="357">
        <f>'Zmiany '!G1323</f>
        <v>500</v>
      </c>
    </row>
    <row r="116" spans="1:7" ht="12.75">
      <c r="A116" s="11"/>
      <c r="B116" s="40"/>
      <c r="C116" s="88" t="s">
        <v>402</v>
      </c>
      <c r="D116" s="55" t="s">
        <v>403</v>
      </c>
      <c r="E116" s="56">
        <f>'Zmiany '!E1324</f>
        <v>0</v>
      </c>
      <c r="F116" s="56">
        <f>'Zmiany '!F1324</f>
        <v>0</v>
      </c>
      <c r="G116" s="56">
        <f>'Zmiany '!G1324</f>
        <v>0</v>
      </c>
    </row>
    <row r="117" spans="1:7" ht="12.75">
      <c r="A117" s="11"/>
      <c r="B117" s="40"/>
      <c r="C117" s="88"/>
      <c r="D117" s="55" t="s">
        <v>404</v>
      </c>
      <c r="E117" s="56"/>
      <c r="F117" s="56"/>
      <c r="G117" s="56"/>
    </row>
    <row r="118" spans="1:7" ht="12.75">
      <c r="A118" s="11"/>
      <c r="B118" s="40"/>
      <c r="C118" s="88"/>
      <c r="D118" s="55" t="s">
        <v>405</v>
      </c>
      <c r="E118" s="56"/>
      <c r="F118" s="56"/>
      <c r="G118" s="56"/>
    </row>
    <row r="119" spans="1:7" ht="12.75">
      <c r="A119" s="11"/>
      <c r="B119" s="40"/>
      <c r="C119" s="88" t="s">
        <v>456</v>
      </c>
      <c r="D119" s="55" t="s">
        <v>403</v>
      </c>
      <c r="E119" s="56">
        <f>'Zmiany '!E1327</f>
        <v>300</v>
      </c>
      <c r="F119" s="56">
        <f>'Zmiany '!F1327</f>
        <v>0</v>
      </c>
      <c r="G119" s="56">
        <f>'Zmiany '!G1327</f>
        <v>300</v>
      </c>
    </row>
    <row r="120" spans="1:7" ht="12.75">
      <c r="A120" s="11"/>
      <c r="B120" s="40"/>
      <c r="C120" s="88"/>
      <c r="D120" s="55" t="s">
        <v>404</v>
      </c>
      <c r="E120" s="56"/>
      <c r="F120" s="56"/>
      <c r="G120" s="56"/>
    </row>
    <row r="121" spans="1:7" ht="12.75">
      <c r="A121" s="11"/>
      <c r="B121" s="40"/>
      <c r="C121" s="88"/>
      <c r="D121" s="55" t="s">
        <v>405</v>
      </c>
      <c r="E121" s="56"/>
      <c r="F121" s="144"/>
      <c r="G121" s="357"/>
    </row>
    <row r="122" spans="1:7" ht="12.75">
      <c r="A122" s="11"/>
      <c r="B122" s="40"/>
      <c r="C122" s="88"/>
      <c r="D122" s="55"/>
      <c r="E122" s="56"/>
      <c r="F122" s="207"/>
      <c r="G122" s="38"/>
    </row>
    <row r="123" spans="1:7" ht="13.5" thickBot="1">
      <c r="A123" s="39">
        <v>700</v>
      </c>
      <c r="B123" s="27"/>
      <c r="C123" s="92"/>
      <c r="D123" s="100" t="s">
        <v>20</v>
      </c>
      <c r="E123" s="160">
        <f>E124</f>
        <v>95801</v>
      </c>
      <c r="F123" s="194">
        <f>F124</f>
        <v>-115</v>
      </c>
      <c r="G123" s="29">
        <f>F123+E123</f>
        <v>95686</v>
      </c>
    </row>
    <row r="124" spans="1:7" ht="13.5" thickBot="1">
      <c r="A124" s="11"/>
      <c r="B124" s="17">
        <v>70005</v>
      </c>
      <c r="C124" s="19"/>
      <c r="D124" s="83" t="s">
        <v>21</v>
      </c>
      <c r="E124" s="154">
        <f>SUM(E125:E134)</f>
        <v>95801</v>
      </c>
      <c r="F124" s="196">
        <f>SUM(F125:F134)</f>
        <v>-115</v>
      </c>
      <c r="G124" s="36">
        <f>F124+E124</f>
        <v>95686</v>
      </c>
    </row>
    <row r="125" spans="1:7" ht="12.75">
      <c r="A125" s="11"/>
      <c r="B125" s="10"/>
      <c r="C125" s="10">
        <v>4110</v>
      </c>
      <c r="D125" s="9" t="s">
        <v>31</v>
      </c>
      <c r="E125" s="56">
        <f>'Zmiany '!E1333</f>
        <v>4543</v>
      </c>
      <c r="F125" s="56">
        <f>'Zmiany '!F1333</f>
        <v>0</v>
      </c>
      <c r="G125" s="357">
        <f>'Zmiany '!G1333</f>
        <v>4543</v>
      </c>
    </row>
    <row r="126" spans="1:7" ht="12.75">
      <c r="A126" s="11"/>
      <c r="B126" s="10"/>
      <c r="C126" s="10">
        <v>4120</v>
      </c>
      <c r="D126" s="9" t="s">
        <v>32</v>
      </c>
      <c r="E126" s="56">
        <f>'Zmiany '!E1334</f>
        <v>728</v>
      </c>
      <c r="F126" s="56">
        <f>'Zmiany '!F1334</f>
        <v>0</v>
      </c>
      <c r="G126" s="357">
        <f>'Zmiany '!G1334</f>
        <v>728</v>
      </c>
    </row>
    <row r="127" spans="1:7" ht="12.75">
      <c r="A127" s="11"/>
      <c r="B127" s="10"/>
      <c r="C127" s="12">
        <v>4170</v>
      </c>
      <c r="D127" s="55" t="s">
        <v>229</v>
      </c>
      <c r="E127" s="56">
        <f>'Zmiany '!E1335</f>
        <v>29729</v>
      </c>
      <c r="F127" s="56">
        <f>'Zmiany '!F1335</f>
        <v>0</v>
      </c>
      <c r="G127" s="357">
        <f>'Zmiany '!G1335</f>
        <v>29729</v>
      </c>
    </row>
    <row r="128" spans="1:7" ht="12.75">
      <c r="A128" s="11"/>
      <c r="B128" s="10"/>
      <c r="C128" s="12">
        <v>4260</v>
      </c>
      <c r="D128" s="55" t="s">
        <v>34</v>
      </c>
      <c r="E128" s="56">
        <f>'Zmiany '!E1337</f>
        <v>12000</v>
      </c>
      <c r="F128" s="56">
        <f>'Zmiany '!F1337</f>
        <v>0</v>
      </c>
      <c r="G128" s="357">
        <f>'Zmiany '!G1337</f>
        <v>12000</v>
      </c>
    </row>
    <row r="129" spans="1:7" ht="12.75">
      <c r="A129" s="11"/>
      <c r="B129" s="10"/>
      <c r="C129" s="12">
        <v>4270</v>
      </c>
      <c r="D129" s="55" t="s">
        <v>35</v>
      </c>
      <c r="E129" s="56">
        <f>'Zmiany '!E1338</f>
        <v>8666</v>
      </c>
      <c r="F129" s="56">
        <f>'Zmiany '!F1338</f>
        <v>0</v>
      </c>
      <c r="G129" s="357">
        <f>'Zmiany '!G1338</f>
        <v>8666</v>
      </c>
    </row>
    <row r="130" spans="1:7" ht="12.75">
      <c r="A130" s="11"/>
      <c r="B130" s="10"/>
      <c r="C130" s="88" t="s">
        <v>147</v>
      </c>
      <c r="D130" s="55" t="s">
        <v>37</v>
      </c>
      <c r="E130" s="56">
        <f>'Zmiany '!E1339</f>
        <v>28904</v>
      </c>
      <c r="F130" s="56">
        <f>'Zmiany '!F1339</f>
        <v>487</v>
      </c>
      <c r="G130" s="357">
        <f>'Zmiany '!G1339</f>
        <v>29391</v>
      </c>
    </row>
    <row r="131" spans="1:7" ht="12.75">
      <c r="A131" s="11"/>
      <c r="B131" s="10"/>
      <c r="C131" s="88" t="s">
        <v>319</v>
      </c>
      <c r="D131" s="55" t="s">
        <v>39</v>
      </c>
      <c r="E131" s="56">
        <f>'Zmiany '!E1340</f>
        <v>340</v>
      </c>
      <c r="F131" s="56">
        <f>'Zmiany '!F1340</f>
        <v>0</v>
      </c>
      <c r="G131" s="357">
        <f>'Zmiany '!G1340</f>
        <v>340</v>
      </c>
    </row>
    <row r="132" spans="1:7" ht="12.75">
      <c r="A132" s="11"/>
      <c r="B132" s="10"/>
      <c r="C132" s="88" t="s">
        <v>154</v>
      </c>
      <c r="D132" s="55" t="s">
        <v>41</v>
      </c>
      <c r="E132" s="56">
        <f>'Zmiany '!E1341</f>
        <v>6668</v>
      </c>
      <c r="F132" s="56">
        <f>'Zmiany '!F1341</f>
        <v>0</v>
      </c>
      <c r="G132" s="357">
        <f>'Zmiany '!G1341</f>
        <v>6668</v>
      </c>
    </row>
    <row r="133" spans="1:7" ht="12.75">
      <c r="A133" s="11"/>
      <c r="B133" s="10"/>
      <c r="C133" s="88" t="s">
        <v>306</v>
      </c>
      <c r="D133" s="55" t="s">
        <v>307</v>
      </c>
      <c r="E133" s="56">
        <f>'Zmiany '!E1342</f>
        <v>1564</v>
      </c>
      <c r="F133" s="56">
        <f>'Zmiany '!F1342</f>
        <v>-602</v>
      </c>
      <c r="G133" s="357">
        <f>'Zmiany '!G1342</f>
        <v>962</v>
      </c>
    </row>
    <row r="134" spans="1:7" ht="12.75">
      <c r="A134" s="11"/>
      <c r="B134" s="10"/>
      <c r="C134" s="88" t="s">
        <v>390</v>
      </c>
      <c r="D134" s="55" t="s">
        <v>225</v>
      </c>
      <c r="E134" s="56">
        <f>'Zmiany '!E1343</f>
        <v>2659</v>
      </c>
      <c r="F134" s="56">
        <f>'Zmiany '!F1343</f>
        <v>0</v>
      </c>
      <c r="G134" s="357">
        <f>'Zmiany '!G1343</f>
        <v>2659</v>
      </c>
    </row>
    <row r="135" spans="1:7" ht="12.75">
      <c r="A135" s="11"/>
      <c r="B135" s="10"/>
      <c r="C135" s="12"/>
      <c r="D135" s="55"/>
      <c r="E135" s="56"/>
      <c r="F135" s="136"/>
      <c r="G135" s="38"/>
    </row>
    <row r="136" spans="1:7" ht="13.5" thickBot="1">
      <c r="A136" s="39">
        <v>710</v>
      </c>
      <c r="B136" s="27"/>
      <c r="C136" s="105"/>
      <c r="D136" s="100" t="s">
        <v>127</v>
      </c>
      <c r="E136" s="160">
        <f>E137+E141</f>
        <v>54000</v>
      </c>
      <c r="F136" s="194">
        <f>F137+F141</f>
        <v>0</v>
      </c>
      <c r="G136" s="29">
        <f>F136+E136</f>
        <v>54000</v>
      </c>
    </row>
    <row r="137" spans="1:7" ht="13.5" thickBot="1">
      <c r="A137" s="11"/>
      <c r="B137" s="17">
        <v>71013</v>
      </c>
      <c r="C137" s="87"/>
      <c r="D137" s="83" t="s">
        <v>128</v>
      </c>
      <c r="E137" s="154">
        <f>SUM(E138:E139)</f>
        <v>40000</v>
      </c>
      <c r="F137" s="196">
        <f>SUM(F138:F139)</f>
        <v>0</v>
      </c>
      <c r="G137" s="36">
        <f>F137+E137</f>
        <v>40000</v>
      </c>
    </row>
    <row r="138" spans="1:7" ht="12.75">
      <c r="A138" s="11"/>
      <c r="B138" s="10"/>
      <c r="C138" s="88" t="s">
        <v>147</v>
      </c>
      <c r="D138" s="55" t="s">
        <v>37</v>
      </c>
      <c r="E138" s="56">
        <f>'Zmiany '!E1347</f>
        <v>39000</v>
      </c>
      <c r="F138" s="56">
        <f>'Zmiany '!F1347</f>
        <v>0</v>
      </c>
      <c r="G138" s="357">
        <f>'Zmiany '!G1347</f>
        <v>39000</v>
      </c>
    </row>
    <row r="139" spans="1:7" ht="12.75">
      <c r="A139" s="11"/>
      <c r="B139" s="10"/>
      <c r="C139" s="88" t="s">
        <v>306</v>
      </c>
      <c r="D139" s="55" t="s">
        <v>307</v>
      </c>
      <c r="E139" s="56">
        <f>'Zmiany '!E1348</f>
        <v>1000</v>
      </c>
      <c r="F139" s="56">
        <f>'Zmiany '!F1348</f>
        <v>0</v>
      </c>
      <c r="G139" s="357">
        <f>'Zmiany '!G1348</f>
        <v>1000</v>
      </c>
    </row>
    <row r="140" spans="1:7" ht="12.75">
      <c r="A140" s="11"/>
      <c r="B140" s="10"/>
      <c r="C140" s="88"/>
      <c r="D140" s="55"/>
      <c r="E140" s="56"/>
      <c r="F140" s="136"/>
      <c r="G140" s="38"/>
    </row>
    <row r="141" spans="1:7" ht="13.5" thickBot="1">
      <c r="A141" s="11"/>
      <c r="B141" s="17">
        <v>71014</v>
      </c>
      <c r="C141" s="87"/>
      <c r="D141" s="83" t="s">
        <v>129</v>
      </c>
      <c r="E141" s="148">
        <f>E142</f>
        <v>14000</v>
      </c>
      <c r="F141" s="196">
        <f>F142</f>
        <v>0</v>
      </c>
      <c r="G141" s="36">
        <f>F141+E141</f>
        <v>14000</v>
      </c>
    </row>
    <row r="142" spans="1:7" ht="12.75">
      <c r="A142" s="11"/>
      <c r="B142" s="10"/>
      <c r="C142" s="88" t="s">
        <v>147</v>
      </c>
      <c r="D142" s="55" t="s">
        <v>37</v>
      </c>
      <c r="E142" s="56">
        <f>'Zmiany '!E1351</f>
        <v>14000</v>
      </c>
      <c r="F142" s="56">
        <f>'Zmiany '!F1351</f>
        <v>0</v>
      </c>
      <c r="G142" s="357">
        <f>'Zmiany '!G1351</f>
        <v>14000</v>
      </c>
    </row>
    <row r="143" spans="1:7" ht="12.75">
      <c r="A143" s="11"/>
      <c r="B143" s="10"/>
      <c r="C143" s="88"/>
      <c r="D143" s="55"/>
      <c r="E143" s="56"/>
      <c r="F143" s="136"/>
      <c r="G143" s="38"/>
    </row>
    <row r="144" spans="1:7" ht="13.5" thickBot="1">
      <c r="A144" s="39">
        <v>750</v>
      </c>
      <c r="B144" s="27"/>
      <c r="C144" s="92"/>
      <c r="D144" s="100" t="s">
        <v>131</v>
      </c>
      <c r="E144" s="160">
        <f>E145+E165+E174+E201+E214</f>
        <v>4834485</v>
      </c>
      <c r="F144" s="194">
        <f>F145+F165+F174+F201+F214</f>
        <v>83891</v>
      </c>
      <c r="G144" s="29">
        <f>F144+E144</f>
        <v>4918376</v>
      </c>
    </row>
    <row r="145" spans="1:7" ht="13.5" thickBot="1">
      <c r="A145" s="11"/>
      <c r="B145" s="17">
        <v>75011</v>
      </c>
      <c r="C145" s="19"/>
      <c r="D145" s="83" t="s">
        <v>132</v>
      </c>
      <c r="E145" s="154">
        <f>SUM(E146:E163)</f>
        <v>302420</v>
      </c>
      <c r="F145" s="196">
        <f>SUM(F146:F163)</f>
        <v>0</v>
      </c>
      <c r="G145" s="36">
        <f>F145+E145</f>
        <v>302420</v>
      </c>
    </row>
    <row r="146" spans="1:7" ht="12.75">
      <c r="A146" s="11"/>
      <c r="B146" s="12"/>
      <c r="C146" s="12">
        <v>3020</v>
      </c>
      <c r="D146" s="9" t="s">
        <v>28</v>
      </c>
      <c r="E146" s="56">
        <f>'Zmiany '!E1355</f>
        <v>481</v>
      </c>
      <c r="F146" s="56">
        <f>'Zmiany '!F1355</f>
        <v>0</v>
      </c>
      <c r="G146" s="357">
        <f>'Zmiany '!G1355</f>
        <v>481</v>
      </c>
    </row>
    <row r="147" spans="1:7" ht="12.75">
      <c r="A147" s="11"/>
      <c r="B147" s="12"/>
      <c r="C147" s="10">
        <v>4010</v>
      </c>
      <c r="D147" s="9" t="s">
        <v>29</v>
      </c>
      <c r="E147" s="56">
        <f>'Zmiany '!E1356</f>
        <v>176044</v>
      </c>
      <c r="F147" s="56">
        <f>'Zmiany '!F1356</f>
        <v>0</v>
      </c>
      <c r="G147" s="357">
        <f>'Zmiany '!G1356</f>
        <v>176044</v>
      </c>
    </row>
    <row r="148" spans="1:7" ht="12.75">
      <c r="A148" s="11"/>
      <c r="B148" s="12"/>
      <c r="C148" s="10">
        <v>4040</v>
      </c>
      <c r="D148" s="9" t="s">
        <v>30</v>
      </c>
      <c r="E148" s="56">
        <f>'Zmiany '!E1357</f>
        <v>14231</v>
      </c>
      <c r="F148" s="56">
        <f>'Zmiany '!F1357</f>
        <v>0</v>
      </c>
      <c r="G148" s="357">
        <f>'Zmiany '!G1357</f>
        <v>14231</v>
      </c>
    </row>
    <row r="149" spans="1:7" ht="12.75">
      <c r="A149" s="11"/>
      <c r="B149" s="12"/>
      <c r="C149" s="10">
        <v>4110</v>
      </c>
      <c r="D149" s="9" t="s">
        <v>31</v>
      </c>
      <c r="E149" s="56">
        <f>'Zmiany '!E1358</f>
        <v>33729</v>
      </c>
      <c r="F149" s="56">
        <f>'Zmiany '!F1358</f>
        <v>0</v>
      </c>
      <c r="G149" s="357">
        <f>'Zmiany '!G1358</f>
        <v>33729</v>
      </c>
    </row>
    <row r="150" spans="1:7" ht="12.75">
      <c r="A150" s="11"/>
      <c r="B150" s="12"/>
      <c r="C150" s="10">
        <v>4120</v>
      </c>
      <c r="D150" s="9" t="s">
        <v>32</v>
      </c>
      <c r="E150" s="56">
        <f>'Zmiany '!E1359</f>
        <v>5413</v>
      </c>
      <c r="F150" s="56">
        <f>'Zmiany '!F1359</f>
        <v>0</v>
      </c>
      <c r="G150" s="357">
        <f>'Zmiany '!G1359</f>
        <v>5413</v>
      </c>
    </row>
    <row r="151" spans="1:7" ht="12.75">
      <c r="A151" s="11"/>
      <c r="B151" s="12"/>
      <c r="C151" s="10">
        <v>4170</v>
      </c>
      <c r="D151" s="9" t="s">
        <v>229</v>
      </c>
      <c r="E151" s="56">
        <f>'Zmiany '!E1360</f>
        <v>39642</v>
      </c>
      <c r="F151" s="56">
        <f>'Zmiany '!F1360</f>
        <v>0</v>
      </c>
      <c r="G151" s="357">
        <f>'Zmiany '!G1360</f>
        <v>39642</v>
      </c>
    </row>
    <row r="152" spans="1:7" ht="12.75">
      <c r="A152" s="11"/>
      <c r="B152" s="12"/>
      <c r="C152" s="10">
        <v>4210</v>
      </c>
      <c r="D152" s="9" t="s">
        <v>33</v>
      </c>
      <c r="E152" s="56">
        <f>'Zmiany '!E1361</f>
        <v>2112</v>
      </c>
      <c r="F152" s="56">
        <f>'Zmiany '!F1361</f>
        <v>0</v>
      </c>
      <c r="G152" s="357">
        <f>'Zmiany '!G1361</f>
        <v>2112</v>
      </c>
    </row>
    <row r="153" spans="1:7" ht="12.75">
      <c r="A153" s="11"/>
      <c r="B153" s="12"/>
      <c r="C153" s="10">
        <v>4260</v>
      </c>
      <c r="D153" s="9" t="s">
        <v>34</v>
      </c>
      <c r="E153" s="56">
        <f>'Zmiany '!E1362</f>
        <v>5000</v>
      </c>
      <c r="F153" s="56">
        <f>'Zmiany '!F1362</f>
        <v>0</v>
      </c>
      <c r="G153" s="357">
        <f>'Zmiany '!G1362</f>
        <v>5000</v>
      </c>
    </row>
    <row r="154" spans="1:7" ht="12.75">
      <c r="A154" s="11"/>
      <c r="B154" s="12"/>
      <c r="C154" s="10">
        <v>4270</v>
      </c>
      <c r="D154" s="9" t="s">
        <v>35</v>
      </c>
      <c r="E154" s="56">
        <f>'Zmiany '!E1363</f>
        <v>2000</v>
      </c>
      <c r="F154" s="56">
        <f>'Zmiany '!F1363</f>
        <v>0</v>
      </c>
      <c r="G154" s="357">
        <f>'Zmiany '!G1363</f>
        <v>2000</v>
      </c>
    </row>
    <row r="155" spans="1:7" ht="12.75">
      <c r="A155" s="11"/>
      <c r="B155" s="12"/>
      <c r="C155" s="10">
        <v>4280</v>
      </c>
      <c r="D155" s="9" t="s">
        <v>36</v>
      </c>
      <c r="E155" s="56">
        <f>'Zmiany '!E1364</f>
        <v>812</v>
      </c>
      <c r="F155" s="56">
        <f>'Zmiany '!F1364</f>
        <v>0</v>
      </c>
      <c r="G155" s="357">
        <f>'Zmiany '!G1364</f>
        <v>812</v>
      </c>
    </row>
    <row r="156" spans="1:7" ht="12.75">
      <c r="A156" s="11"/>
      <c r="B156" s="12"/>
      <c r="C156" s="10">
        <v>4300</v>
      </c>
      <c r="D156" s="9" t="s">
        <v>37</v>
      </c>
      <c r="E156" s="56">
        <f>'Zmiany '!E1365</f>
        <v>3848</v>
      </c>
      <c r="F156" s="56">
        <f>'Zmiany '!F1365</f>
        <v>0</v>
      </c>
      <c r="G156" s="357">
        <f>'Zmiany '!G1365</f>
        <v>3848</v>
      </c>
    </row>
    <row r="157" spans="1:7" ht="12.75">
      <c r="A157" s="11"/>
      <c r="B157" s="12"/>
      <c r="C157" s="10">
        <v>4350</v>
      </c>
      <c r="D157" s="9" t="s">
        <v>228</v>
      </c>
      <c r="E157" s="56">
        <f>'Zmiany '!E1366</f>
        <v>4341</v>
      </c>
      <c r="F157" s="56">
        <f>'Zmiany '!F1366</f>
        <v>0</v>
      </c>
      <c r="G157" s="357">
        <f>'Zmiany '!G1366</f>
        <v>4341</v>
      </c>
    </row>
    <row r="158" spans="1:7" ht="12.75">
      <c r="A158" s="11"/>
      <c r="B158" s="12"/>
      <c r="C158" s="10">
        <v>4370</v>
      </c>
      <c r="D158" s="9" t="s">
        <v>285</v>
      </c>
      <c r="E158" s="56">
        <f>'Zmiany '!E1367</f>
        <v>3547</v>
      </c>
      <c r="F158" s="56">
        <f>'Zmiany '!F1367</f>
        <v>0</v>
      </c>
      <c r="G158" s="357">
        <f>'Zmiany '!G1367</f>
        <v>3547</v>
      </c>
    </row>
    <row r="159" spans="1:7" ht="12.75">
      <c r="A159" s="11"/>
      <c r="B159" s="12"/>
      <c r="C159" s="10">
        <v>4410</v>
      </c>
      <c r="D159" s="9" t="s">
        <v>38</v>
      </c>
      <c r="E159" s="56">
        <f>'Zmiany '!E1368</f>
        <v>1500</v>
      </c>
      <c r="F159" s="56">
        <f>'Zmiany '!F1368</f>
        <v>0</v>
      </c>
      <c r="G159" s="357">
        <f>'Zmiany '!G1368</f>
        <v>1500</v>
      </c>
    </row>
    <row r="160" spans="1:7" ht="12.75">
      <c r="A160" s="11"/>
      <c r="B160" s="12"/>
      <c r="C160" s="12">
        <v>4440</v>
      </c>
      <c r="D160" s="55" t="s">
        <v>40</v>
      </c>
      <c r="E160" s="56">
        <f>'Zmiany '!E1369</f>
        <v>6120</v>
      </c>
      <c r="F160" s="56">
        <f>'Zmiany '!F1369</f>
        <v>0</v>
      </c>
      <c r="G160" s="357">
        <f>'Zmiany '!G1369</f>
        <v>6120</v>
      </c>
    </row>
    <row r="161" spans="1:7" ht="12.75">
      <c r="A161" s="11"/>
      <c r="B161" s="12"/>
      <c r="C161" s="12">
        <v>4700</v>
      </c>
      <c r="D161" s="55" t="s">
        <v>308</v>
      </c>
      <c r="E161" s="56">
        <f>'Zmiany '!E1370</f>
        <v>500</v>
      </c>
      <c r="F161" s="56">
        <f>'Zmiany '!F1370</f>
        <v>0</v>
      </c>
      <c r="G161" s="357">
        <f>'Zmiany '!G1370</f>
        <v>500</v>
      </c>
    </row>
    <row r="162" spans="1:7" ht="12.75">
      <c r="A162" s="11"/>
      <c r="B162" s="12"/>
      <c r="C162" s="12">
        <v>4740</v>
      </c>
      <c r="D162" s="55" t="s">
        <v>287</v>
      </c>
      <c r="E162" s="56">
        <f>'Zmiany '!E1371</f>
        <v>1100</v>
      </c>
      <c r="F162" s="56">
        <f>'Zmiany '!F1371</f>
        <v>0</v>
      </c>
      <c r="G162" s="357">
        <f>'Zmiany '!G1371</f>
        <v>1100</v>
      </c>
    </row>
    <row r="163" spans="1:7" ht="12.75">
      <c r="A163" s="11"/>
      <c r="B163" s="12"/>
      <c r="C163" s="12">
        <v>4750</v>
      </c>
      <c r="D163" s="55" t="s">
        <v>309</v>
      </c>
      <c r="E163" s="56">
        <f>'Zmiany '!E1372</f>
        <v>2000</v>
      </c>
      <c r="F163" s="56">
        <f>'Zmiany '!F1372</f>
        <v>0</v>
      </c>
      <c r="G163" s="357">
        <f>'Zmiany '!G1372</f>
        <v>2000</v>
      </c>
    </row>
    <row r="164" spans="1:7" ht="12.75">
      <c r="A164" s="11"/>
      <c r="B164" s="12"/>
      <c r="C164" s="12"/>
      <c r="D164" s="55"/>
      <c r="E164" s="56"/>
      <c r="F164" s="207"/>
      <c r="G164" s="38"/>
    </row>
    <row r="165" spans="1:7" ht="13.5" thickBot="1">
      <c r="A165" s="11"/>
      <c r="B165" s="17">
        <v>75019</v>
      </c>
      <c r="C165" s="87"/>
      <c r="D165" s="83" t="s">
        <v>155</v>
      </c>
      <c r="E165" s="148">
        <f>SUM(E166:E172)</f>
        <v>263000</v>
      </c>
      <c r="F165" s="148">
        <f>SUM(F166:F171)</f>
        <v>0</v>
      </c>
      <c r="G165" s="36">
        <f>F165+E165</f>
        <v>263000</v>
      </c>
    </row>
    <row r="166" spans="1:7" ht="12.75">
      <c r="A166" s="11"/>
      <c r="B166" s="12"/>
      <c r="C166" s="10">
        <v>3030</v>
      </c>
      <c r="D166" s="9" t="s">
        <v>149</v>
      </c>
      <c r="E166" s="56">
        <f>'Zmiany '!E1375</f>
        <v>249600</v>
      </c>
      <c r="F166" s="56">
        <f>'Zmiany '!F1375</f>
        <v>0</v>
      </c>
      <c r="G166" s="357">
        <f>'Zmiany '!G1375</f>
        <v>249600</v>
      </c>
    </row>
    <row r="167" spans="1:7" ht="12.75">
      <c r="A167" s="11"/>
      <c r="B167" s="12"/>
      <c r="C167" s="10">
        <v>4210</v>
      </c>
      <c r="D167" s="9" t="s">
        <v>33</v>
      </c>
      <c r="E167" s="56">
        <f>'Zmiany '!E1376</f>
        <v>2500</v>
      </c>
      <c r="F167" s="56">
        <f>'Zmiany '!F1376</f>
        <v>0</v>
      </c>
      <c r="G167" s="357">
        <f>'Zmiany '!G1376</f>
        <v>2500</v>
      </c>
    </row>
    <row r="168" spans="1:7" ht="12.75">
      <c r="A168" s="11"/>
      <c r="B168" s="12"/>
      <c r="C168" s="10">
        <v>4300</v>
      </c>
      <c r="D168" s="9" t="s">
        <v>37</v>
      </c>
      <c r="E168" s="56">
        <f>'Zmiany '!E1377</f>
        <v>7000</v>
      </c>
      <c r="F168" s="56">
        <f>'Zmiany '!F1377</f>
        <v>-400</v>
      </c>
      <c r="G168" s="357">
        <f>'Zmiany '!G1377</f>
        <v>6600</v>
      </c>
    </row>
    <row r="169" spans="1:7" ht="12.75">
      <c r="A169" s="11"/>
      <c r="B169" s="12"/>
      <c r="C169" s="10">
        <v>4370</v>
      </c>
      <c r="D169" s="9" t="s">
        <v>285</v>
      </c>
      <c r="E169" s="56">
        <f>'Zmiany '!E1378</f>
        <v>1500</v>
      </c>
      <c r="F169" s="56">
        <f>'Zmiany '!F1378</f>
        <v>400</v>
      </c>
      <c r="G169" s="357">
        <f>'Zmiany '!G1378</f>
        <v>1900</v>
      </c>
    </row>
    <row r="170" spans="1:7" ht="12.75">
      <c r="A170" s="11"/>
      <c r="B170" s="12"/>
      <c r="C170" s="10">
        <v>4410</v>
      </c>
      <c r="D170" s="9" t="s">
        <v>38</v>
      </c>
      <c r="E170" s="56">
        <f>'Zmiany '!E1379</f>
        <v>1400</v>
      </c>
      <c r="F170" s="56">
        <f>'Zmiany '!F1379</f>
        <v>0</v>
      </c>
      <c r="G170" s="357">
        <f>'Zmiany '!G1379</f>
        <v>1400</v>
      </c>
    </row>
    <row r="171" spans="1:7" ht="12.75">
      <c r="A171" s="11"/>
      <c r="B171" s="12"/>
      <c r="C171" s="12">
        <v>4420</v>
      </c>
      <c r="D171" s="55" t="s">
        <v>91</v>
      </c>
      <c r="E171" s="56">
        <f>'Zmiany '!E1380</f>
        <v>500</v>
      </c>
      <c r="F171" s="56">
        <f>'Zmiany '!F1380</f>
        <v>0</v>
      </c>
      <c r="G171" s="357">
        <f>'Zmiany '!G1380</f>
        <v>500</v>
      </c>
    </row>
    <row r="172" spans="1:7" ht="12.75">
      <c r="A172" s="11"/>
      <c r="B172" s="12"/>
      <c r="C172" s="12">
        <v>4700</v>
      </c>
      <c r="D172" s="55" t="s">
        <v>308</v>
      </c>
      <c r="E172" s="56">
        <f>'Zmiany '!E1381</f>
        <v>500</v>
      </c>
      <c r="F172" s="56">
        <f>'Zmiany '!F1381</f>
        <v>0</v>
      </c>
      <c r="G172" s="357">
        <f>'Zmiany '!G1381</f>
        <v>500</v>
      </c>
    </row>
    <row r="173" spans="1:7" ht="12.75">
      <c r="A173" s="11"/>
      <c r="B173" s="12"/>
      <c r="C173" s="88"/>
      <c r="D173" s="55"/>
      <c r="E173" s="56"/>
      <c r="F173" s="136"/>
      <c r="G173" s="38"/>
    </row>
    <row r="174" spans="1:7" ht="13.5" thickBot="1">
      <c r="A174" s="11"/>
      <c r="B174" s="17">
        <v>75020</v>
      </c>
      <c r="C174" s="19"/>
      <c r="D174" s="83" t="s">
        <v>133</v>
      </c>
      <c r="E174" s="148">
        <f>SUM(E175:E199)</f>
        <v>4218565</v>
      </c>
      <c r="F174" s="196">
        <f>SUM(F175:F199)</f>
        <v>83891</v>
      </c>
      <c r="G174" s="36">
        <f>F174+E174</f>
        <v>4302456</v>
      </c>
    </row>
    <row r="175" spans="1:7" ht="12.75">
      <c r="A175" s="11"/>
      <c r="B175" s="10"/>
      <c r="C175" s="10">
        <v>3020</v>
      </c>
      <c r="D175" s="9" t="s">
        <v>28</v>
      </c>
      <c r="E175" s="56">
        <f>'Zmiany '!E1384</f>
        <v>5744</v>
      </c>
      <c r="F175" s="56">
        <f>'Zmiany '!F1384</f>
        <v>0</v>
      </c>
      <c r="G175" s="357">
        <f>'Zmiany '!G1384</f>
        <v>5744</v>
      </c>
    </row>
    <row r="176" spans="1:7" ht="12.75">
      <c r="A176" s="11"/>
      <c r="B176" s="10"/>
      <c r="C176" s="10">
        <v>4010</v>
      </c>
      <c r="D176" s="9" t="s">
        <v>29</v>
      </c>
      <c r="E176" s="56">
        <f>'Zmiany '!E1385</f>
        <v>2329348</v>
      </c>
      <c r="F176" s="56">
        <f>'Zmiany '!F1385</f>
        <v>0</v>
      </c>
      <c r="G176" s="357">
        <f>'Zmiany '!G1385</f>
        <v>2329348</v>
      </c>
    </row>
    <row r="177" spans="1:7" ht="12.75">
      <c r="A177" s="11"/>
      <c r="B177" s="10"/>
      <c r="C177" s="10">
        <v>4040</v>
      </c>
      <c r="D177" s="9" t="s">
        <v>30</v>
      </c>
      <c r="E177" s="56">
        <f>'Zmiany '!E1386</f>
        <v>145886</v>
      </c>
      <c r="F177" s="56">
        <f>'Zmiany '!F1386</f>
        <v>0</v>
      </c>
      <c r="G177" s="357">
        <f>'Zmiany '!G1386</f>
        <v>145886</v>
      </c>
    </row>
    <row r="178" spans="1:7" ht="12.75">
      <c r="A178" s="11"/>
      <c r="B178" s="10"/>
      <c r="C178" s="10">
        <v>4110</v>
      </c>
      <c r="D178" s="9" t="s">
        <v>31</v>
      </c>
      <c r="E178" s="56">
        <f>'Zmiany '!E1387</f>
        <v>351050</v>
      </c>
      <c r="F178" s="56">
        <f>'Zmiany '!F1387</f>
        <v>0</v>
      </c>
      <c r="G178" s="357">
        <f>'Zmiany '!G1387</f>
        <v>351050</v>
      </c>
    </row>
    <row r="179" spans="1:7" ht="12.75">
      <c r="A179" s="11"/>
      <c r="B179" s="10"/>
      <c r="C179" s="10">
        <v>4120</v>
      </c>
      <c r="D179" s="9" t="s">
        <v>32</v>
      </c>
      <c r="E179" s="56">
        <f>'Zmiany '!E1388</f>
        <v>56019</v>
      </c>
      <c r="F179" s="56">
        <f>'Zmiany '!F1388</f>
        <v>0</v>
      </c>
      <c r="G179" s="357">
        <f>'Zmiany '!G1388</f>
        <v>56019</v>
      </c>
    </row>
    <row r="180" spans="1:7" ht="12.75">
      <c r="A180" s="11"/>
      <c r="B180" s="10"/>
      <c r="C180" s="10">
        <v>4170</v>
      </c>
      <c r="D180" s="9" t="s">
        <v>229</v>
      </c>
      <c r="E180" s="56">
        <f>'Zmiany '!E1389</f>
        <v>10000</v>
      </c>
      <c r="F180" s="56">
        <f>'Zmiany '!F1389</f>
        <v>0</v>
      </c>
      <c r="G180" s="357">
        <f>'Zmiany '!G1389</f>
        <v>10000</v>
      </c>
    </row>
    <row r="181" spans="1:7" ht="12.75">
      <c r="A181" s="11"/>
      <c r="B181" s="10"/>
      <c r="C181" s="10">
        <v>4210</v>
      </c>
      <c r="D181" s="9" t="s">
        <v>33</v>
      </c>
      <c r="E181" s="56">
        <f>'Zmiany '!E1390</f>
        <v>226067</v>
      </c>
      <c r="F181" s="56">
        <f>'Zmiany '!F1390</f>
        <v>76561</v>
      </c>
      <c r="G181" s="357">
        <f>'Zmiany '!G1390</f>
        <v>302628</v>
      </c>
    </row>
    <row r="182" spans="1:7" ht="12.75">
      <c r="A182" s="11"/>
      <c r="B182" s="10"/>
      <c r="C182" s="10">
        <v>4260</v>
      </c>
      <c r="D182" s="9" t="s">
        <v>34</v>
      </c>
      <c r="E182" s="56">
        <f>'Zmiany '!E1391</f>
        <v>68500</v>
      </c>
      <c r="F182" s="56">
        <f>'Zmiany '!F1391</f>
        <v>0</v>
      </c>
      <c r="G182" s="357">
        <f>'Zmiany '!G1391</f>
        <v>68500</v>
      </c>
    </row>
    <row r="183" spans="1:7" ht="12.75">
      <c r="A183" s="11"/>
      <c r="B183" s="10"/>
      <c r="C183" s="10">
        <v>4270</v>
      </c>
      <c r="D183" s="9" t="s">
        <v>35</v>
      </c>
      <c r="E183" s="56">
        <f>'Zmiany '!E1392</f>
        <v>43000</v>
      </c>
      <c r="F183" s="56">
        <f>'Zmiany '!F1392</f>
        <v>0</v>
      </c>
      <c r="G183" s="357">
        <f>'Zmiany '!G1392</f>
        <v>43000</v>
      </c>
    </row>
    <row r="184" spans="1:7" ht="12.75">
      <c r="A184" s="11"/>
      <c r="B184" s="10"/>
      <c r="C184" s="10">
        <v>4280</v>
      </c>
      <c r="D184" s="9" t="s">
        <v>36</v>
      </c>
      <c r="E184" s="56">
        <f>'Zmiany '!E1393</f>
        <v>3780</v>
      </c>
      <c r="F184" s="56">
        <f>'Zmiany '!F1393</f>
        <v>0</v>
      </c>
      <c r="G184" s="357">
        <f>'Zmiany '!G1393</f>
        <v>3780</v>
      </c>
    </row>
    <row r="185" spans="1:7" ht="12.75">
      <c r="A185" s="11"/>
      <c r="B185" s="10"/>
      <c r="C185" s="10">
        <v>4300</v>
      </c>
      <c r="D185" s="9" t="s">
        <v>37</v>
      </c>
      <c r="E185" s="56">
        <f>'Zmiany '!E1394</f>
        <v>607595</v>
      </c>
      <c r="F185" s="56">
        <f>'Zmiany '!F1394</f>
        <v>7330</v>
      </c>
      <c r="G185" s="357">
        <f>'Zmiany '!G1394</f>
        <v>614925</v>
      </c>
    </row>
    <row r="186" spans="1:7" ht="12.75">
      <c r="A186" s="11"/>
      <c r="B186" s="10"/>
      <c r="C186" s="10">
        <v>4350</v>
      </c>
      <c r="D186" s="9" t="s">
        <v>228</v>
      </c>
      <c r="E186" s="56">
        <f>'Zmiany '!E1395</f>
        <v>12237</v>
      </c>
      <c r="F186" s="56">
        <f>'Zmiany '!F1395</f>
        <v>0</v>
      </c>
      <c r="G186" s="357">
        <f>'Zmiany '!G1395</f>
        <v>12237</v>
      </c>
    </row>
    <row r="187" spans="1:7" ht="12.75">
      <c r="A187" s="11"/>
      <c r="B187" s="10"/>
      <c r="C187" s="10">
        <v>4360</v>
      </c>
      <c r="D187" s="9" t="s">
        <v>284</v>
      </c>
      <c r="E187" s="56">
        <f>'Zmiany '!E1396</f>
        <v>10380</v>
      </c>
      <c r="F187" s="56">
        <f>'Zmiany '!F1396</f>
        <v>0</v>
      </c>
      <c r="G187" s="357">
        <f>'Zmiany '!G1396</f>
        <v>10380</v>
      </c>
    </row>
    <row r="188" spans="1:7" ht="12.75">
      <c r="A188" s="11"/>
      <c r="B188" s="10"/>
      <c r="C188" s="10">
        <v>4370</v>
      </c>
      <c r="D188" s="9" t="s">
        <v>285</v>
      </c>
      <c r="E188" s="56">
        <f>'Zmiany '!E1397</f>
        <v>38760</v>
      </c>
      <c r="F188" s="56">
        <f>'Zmiany '!F1397</f>
        <v>0</v>
      </c>
      <c r="G188" s="357">
        <f>'Zmiany '!G1397</f>
        <v>38760</v>
      </c>
    </row>
    <row r="189" spans="1:7" ht="12.75">
      <c r="A189" s="11"/>
      <c r="B189" s="10"/>
      <c r="C189" s="10">
        <v>4380</v>
      </c>
      <c r="D189" s="9" t="s">
        <v>400</v>
      </c>
      <c r="E189" s="56">
        <f>'Zmiany '!E1398</f>
        <v>2000</v>
      </c>
      <c r="F189" s="56">
        <f>'Zmiany '!F1398</f>
        <v>0</v>
      </c>
      <c r="G189" s="357">
        <f>'Zmiany '!G1398</f>
        <v>2000</v>
      </c>
    </row>
    <row r="190" spans="1:7" ht="12.75">
      <c r="A190" s="11"/>
      <c r="B190" s="10"/>
      <c r="C190" s="10">
        <v>4410</v>
      </c>
      <c r="D190" s="9" t="s">
        <v>38</v>
      </c>
      <c r="E190" s="56">
        <f>'Zmiany '!E1399</f>
        <v>15080</v>
      </c>
      <c r="F190" s="56">
        <f>'Zmiany '!F1399</f>
        <v>0</v>
      </c>
      <c r="G190" s="357">
        <f>'Zmiany '!G1399</f>
        <v>15080</v>
      </c>
    </row>
    <row r="191" spans="1:7" ht="12.75">
      <c r="A191" s="11"/>
      <c r="B191" s="10"/>
      <c r="C191" s="12">
        <v>4420</v>
      </c>
      <c r="D191" s="9" t="s">
        <v>91</v>
      </c>
      <c r="E191" s="56">
        <f>'Zmiany '!E1400</f>
        <v>3000</v>
      </c>
      <c r="F191" s="56">
        <f>'Zmiany '!F1400</f>
        <v>0</v>
      </c>
      <c r="G191" s="357">
        <f>'Zmiany '!G1400</f>
        <v>3000</v>
      </c>
    </row>
    <row r="192" spans="1:7" ht="12.75">
      <c r="A192" s="11"/>
      <c r="B192" s="10"/>
      <c r="C192" s="12">
        <v>4430</v>
      </c>
      <c r="D192" s="55" t="s">
        <v>39</v>
      </c>
      <c r="E192" s="56">
        <f>'Zmiany '!E1401</f>
        <v>12000</v>
      </c>
      <c r="F192" s="56">
        <f>'Zmiany '!F1401</f>
        <v>0</v>
      </c>
      <c r="G192" s="357">
        <f>'Zmiany '!G1401</f>
        <v>12000</v>
      </c>
    </row>
    <row r="193" spans="1:7" ht="12.75">
      <c r="A193" s="11"/>
      <c r="B193" s="10"/>
      <c r="C193" s="12">
        <v>4440</v>
      </c>
      <c r="D193" s="55" t="s">
        <v>40</v>
      </c>
      <c r="E193" s="56">
        <f>'Zmiany '!E1402</f>
        <v>63047</v>
      </c>
      <c r="F193" s="56">
        <f>'Zmiany '!F1402</f>
        <v>0</v>
      </c>
      <c r="G193" s="357">
        <f>'Zmiany '!G1402</f>
        <v>63047</v>
      </c>
    </row>
    <row r="194" spans="1:7" ht="12.75">
      <c r="A194" s="11"/>
      <c r="B194" s="10"/>
      <c r="C194" s="12">
        <v>4530</v>
      </c>
      <c r="D194" s="55" t="s">
        <v>262</v>
      </c>
      <c r="E194" s="56">
        <f>'Zmiany '!E1403</f>
        <v>1342</v>
      </c>
      <c r="F194" s="56">
        <f>'Zmiany '!F1403</f>
        <v>0</v>
      </c>
      <c r="G194" s="357">
        <f>'Zmiany '!G1403</f>
        <v>1342</v>
      </c>
    </row>
    <row r="195" spans="1:7" ht="12.75">
      <c r="A195" s="11"/>
      <c r="B195" s="10"/>
      <c r="C195" s="12">
        <v>4700</v>
      </c>
      <c r="D195" s="55" t="s">
        <v>308</v>
      </c>
      <c r="E195" s="56">
        <f>'Zmiany '!E1404</f>
        <v>10000</v>
      </c>
      <c r="F195" s="56">
        <f>'Zmiany '!F1404</f>
        <v>0</v>
      </c>
      <c r="G195" s="357">
        <f>'Zmiany '!G1404</f>
        <v>10000</v>
      </c>
    </row>
    <row r="196" spans="1:7" ht="12.75">
      <c r="A196" s="11"/>
      <c r="B196" s="10"/>
      <c r="C196" s="12">
        <v>4740</v>
      </c>
      <c r="D196" s="55" t="s">
        <v>287</v>
      </c>
      <c r="E196" s="56">
        <f>'Zmiany '!E1405</f>
        <v>4000</v>
      </c>
      <c r="F196" s="56">
        <f>'Zmiany '!F1405</f>
        <v>0</v>
      </c>
      <c r="G196" s="357">
        <f>'Zmiany '!G1405</f>
        <v>4000</v>
      </c>
    </row>
    <row r="197" spans="1:7" ht="12.75">
      <c r="A197" s="11"/>
      <c r="B197" s="10"/>
      <c r="C197" s="12">
        <v>4750</v>
      </c>
      <c r="D197" s="55" t="s">
        <v>309</v>
      </c>
      <c r="E197" s="56">
        <f>'Zmiany '!E1406</f>
        <v>44630</v>
      </c>
      <c r="F197" s="56">
        <f>'Zmiany '!F1406</f>
        <v>0</v>
      </c>
      <c r="G197" s="357">
        <f>'Zmiany '!G1406</f>
        <v>44630</v>
      </c>
    </row>
    <row r="198" spans="1:7" ht="12.75">
      <c r="A198" s="11"/>
      <c r="B198" s="10"/>
      <c r="C198" s="12">
        <v>6050</v>
      </c>
      <c r="D198" s="55" t="s">
        <v>43</v>
      </c>
      <c r="E198" s="56">
        <f>'Zmiany '!E1407</f>
        <v>75000</v>
      </c>
      <c r="F198" s="56">
        <f>'Zmiany '!F1407</f>
        <v>0</v>
      </c>
      <c r="G198" s="357">
        <f>'Zmiany '!G1407</f>
        <v>75000</v>
      </c>
    </row>
    <row r="199" spans="1:7" ht="12.75">
      <c r="A199" s="11"/>
      <c r="B199" s="10"/>
      <c r="C199" s="12">
        <v>6060</v>
      </c>
      <c r="D199" s="55" t="s">
        <v>225</v>
      </c>
      <c r="E199" s="56">
        <f>'Zmiany '!E1408</f>
        <v>80100</v>
      </c>
      <c r="F199" s="56">
        <f>'Zmiany '!F1408</f>
        <v>0</v>
      </c>
      <c r="G199" s="357">
        <f>'Zmiany '!G1408</f>
        <v>80100</v>
      </c>
    </row>
    <row r="200" spans="1:7" ht="12.75">
      <c r="A200" s="11"/>
      <c r="B200" s="10"/>
      <c r="C200" s="88"/>
      <c r="D200" s="55"/>
      <c r="E200" s="56"/>
      <c r="F200" s="207"/>
      <c r="G200" s="38"/>
    </row>
    <row r="201" spans="1:7" ht="13.5" thickBot="1">
      <c r="A201" s="11"/>
      <c r="B201" s="17">
        <v>75045</v>
      </c>
      <c r="C201" s="19"/>
      <c r="D201" s="83" t="s">
        <v>136</v>
      </c>
      <c r="E201" s="148">
        <f>SUM(E202:E212)</f>
        <v>17000</v>
      </c>
      <c r="F201" s="196">
        <f>SUM(F202:F212)</f>
        <v>0</v>
      </c>
      <c r="G201" s="36">
        <f>F201+E201</f>
        <v>17000</v>
      </c>
    </row>
    <row r="202" spans="1:7" ht="12.75">
      <c r="A202" s="11"/>
      <c r="B202" s="10"/>
      <c r="C202" s="10">
        <v>3030</v>
      </c>
      <c r="D202" s="9" t="s">
        <v>149</v>
      </c>
      <c r="E202" s="56">
        <f>'Zmiany '!E1411</f>
        <v>1400</v>
      </c>
      <c r="F202" s="56">
        <f>'Zmiany '!F1411</f>
        <v>0</v>
      </c>
      <c r="G202" s="357">
        <f>'Zmiany '!G1411</f>
        <v>1400</v>
      </c>
    </row>
    <row r="203" spans="1:7" ht="12.75">
      <c r="A203" s="11"/>
      <c r="B203" s="10"/>
      <c r="C203" s="10">
        <v>4110</v>
      </c>
      <c r="D203" s="9" t="s">
        <v>31</v>
      </c>
      <c r="E203" s="56">
        <f>'Zmiany '!E1412</f>
        <v>805</v>
      </c>
      <c r="F203" s="56">
        <f>'Zmiany '!F1412</f>
        <v>0</v>
      </c>
      <c r="G203" s="357">
        <f>'Zmiany '!G1412</f>
        <v>805</v>
      </c>
    </row>
    <row r="204" spans="1:7" ht="12.75">
      <c r="A204" s="11"/>
      <c r="B204" s="10"/>
      <c r="C204" s="10">
        <v>4120</v>
      </c>
      <c r="D204" s="9" t="s">
        <v>32</v>
      </c>
      <c r="E204" s="56">
        <f>'Zmiany '!E1413</f>
        <v>130</v>
      </c>
      <c r="F204" s="56">
        <f>'Zmiany '!F1413</f>
        <v>0</v>
      </c>
      <c r="G204" s="357">
        <f>'Zmiany '!G1413</f>
        <v>130</v>
      </c>
    </row>
    <row r="205" spans="1:7" ht="12.75">
      <c r="A205" s="11"/>
      <c r="B205" s="10"/>
      <c r="C205" s="10">
        <v>4170</v>
      </c>
      <c r="D205" s="9" t="s">
        <v>229</v>
      </c>
      <c r="E205" s="56">
        <f>'Zmiany '!E1414</f>
        <v>5600</v>
      </c>
      <c r="F205" s="56">
        <f>'Zmiany '!F1414</f>
        <v>0</v>
      </c>
      <c r="G205" s="357">
        <f>'Zmiany '!G1414</f>
        <v>5600</v>
      </c>
    </row>
    <row r="206" spans="1:7" ht="12.75">
      <c r="A206" s="11"/>
      <c r="B206" s="10"/>
      <c r="C206" s="10">
        <v>4210</v>
      </c>
      <c r="D206" s="9" t="s">
        <v>33</v>
      </c>
      <c r="E206" s="56">
        <f>'Zmiany '!E1415</f>
        <v>4524</v>
      </c>
      <c r="F206" s="56">
        <f>'Zmiany '!F1415</f>
        <v>0</v>
      </c>
      <c r="G206" s="357">
        <f>'Zmiany '!G1415</f>
        <v>4524</v>
      </c>
    </row>
    <row r="207" spans="1:7" ht="12.75">
      <c r="A207" s="11"/>
      <c r="B207" s="10"/>
      <c r="C207" s="10">
        <v>4300</v>
      </c>
      <c r="D207" s="9" t="s">
        <v>37</v>
      </c>
      <c r="E207" s="56">
        <f>'Zmiany '!E1416</f>
        <v>778</v>
      </c>
      <c r="F207" s="56">
        <f>'Zmiany '!F1416</f>
        <v>0</v>
      </c>
      <c r="G207" s="357">
        <f>'Zmiany '!G1416</f>
        <v>778</v>
      </c>
    </row>
    <row r="208" spans="1:7" ht="12.75">
      <c r="A208" s="11"/>
      <c r="B208" s="10"/>
      <c r="C208" s="10">
        <v>4370</v>
      </c>
      <c r="D208" s="9" t="s">
        <v>285</v>
      </c>
      <c r="E208" s="56">
        <f>'Zmiany '!E1417</f>
        <v>48</v>
      </c>
      <c r="F208" s="56">
        <f>'Zmiany '!F1417</f>
        <v>0</v>
      </c>
      <c r="G208" s="357">
        <f>'Zmiany '!G1417</f>
        <v>48</v>
      </c>
    </row>
    <row r="209" spans="1:7" ht="12.75">
      <c r="A209" s="11"/>
      <c r="B209" s="10"/>
      <c r="C209" s="10">
        <v>4400</v>
      </c>
      <c r="D209" s="9" t="s">
        <v>354</v>
      </c>
      <c r="E209" s="56">
        <f>'Zmiany '!E1418</f>
        <v>2684</v>
      </c>
      <c r="F209" s="56">
        <f>'Zmiany '!F1418</f>
        <v>0</v>
      </c>
      <c r="G209" s="357">
        <f>'Zmiany '!G1418</f>
        <v>2684</v>
      </c>
    </row>
    <row r="210" spans="1:7" ht="12.75">
      <c r="A210" s="11"/>
      <c r="B210" s="10"/>
      <c r="C210" s="10">
        <v>4410</v>
      </c>
      <c r="D210" s="9" t="s">
        <v>38</v>
      </c>
      <c r="E210" s="56">
        <f>'Zmiany '!E1419</f>
        <v>192</v>
      </c>
      <c r="F210" s="56">
        <f>'Zmiany '!F1419</f>
        <v>0</v>
      </c>
      <c r="G210" s="357">
        <f>'Zmiany '!G1419</f>
        <v>192</v>
      </c>
    </row>
    <row r="211" spans="1:7" ht="12.75">
      <c r="A211" s="11"/>
      <c r="B211" s="10"/>
      <c r="C211" s="12">
        <v>4740</v>
      </c>
      <c r="D211" s="55" t="s">
        <v>287</v>
      </c>
      <c r="E211" s="56">
        <f>'Zmiany '!E1420</f>
        <v>254</v>
      </c>
      <c r="F211" s="56">
        <f>'Zmiany '!F1420</f>
        <v>0</v>
      </c>
      <c r="G211" s="357">
        <f>'Zmiany '!G1420</f>
        <v>254</v>
      </c>
    </row>
    <row r="212" spans="1:7" ht="12.75">
      <c r="A212" s="11"/>
      <c r="B212" s="10"/>
      <c r="C212" s="12">
        <v>4750</v>
      </c>
      <c r="D212" s="55" t="s">
        <v>309</v>
      </c>
      <c r="E212" s="56">
        <f>'Zmiany '!E1421</f>
        <v>585</v>
      </c>
      <c r="F212" s="56">
        <f>'Zmiany '!F1421</f>
        <v>0</v>
      </c>
      <c r="G212" s="357">
        <f>'Zmiany '!G1421</f>
        <v>585</v>
      </c>
    </row>
    <row r="213" spans="1:7" ht="12.75">
      <c r="A213" s="11"/>
      <c r="B213" s="10"/>
      <c r="C213" s="12"/>
      <c r="D213" s="55"/>
      <c r="E213" s="56"/>
      <c r="F213" s="207"/>
      <c r="G213" s="38"/>
    </row>
    <row r="214" spans="1:7" ht="13.5" thickBot="1">
      <c r="A214" s="11"/>
      <c r="B214" s="17">
        <v>75095</v>
      </c>
      <c r="C214" s="19"/>
      <c r="D214" s="83" t="s">
        <v>54</v>
      </c>
      <c r="E214" s="148">
        <f>SUM(E215:E218)</f>
        <v>33500</v>
      </c>
      <c r="F214" s="148">
        <f>SUM(F216:F218)</f>
        <v>0</v>
      </c>
      <c r="G214" s="36">
        <f>F214+E214</f>
        <v>33500</v>
      </c>
    </row>
    <row r="215" spans="1:7" ht="12.75">
      <c r="A215" s="11"/>
      <c r="B215" s="10"/>
      <c r="C215" s="10">
        <v>4170</v>
      </c>
      <c r="D215" s="9" t="s">
        <v>229</v>
      </c>
      <c r="E215" s="56">
        <f>'Zmiany '!E1424</f>
        <v>18000</v>
      </c>
      <c r="F215" s="56">
        <f>'Zmiany '!F1424</f>
        <v>0</v>
      </c>
      <c r="G215" s="357">
        <f>'Zmiany '!G1424</f>
        <v>18000</v>
      </c>
    </row>
    <row r="216" spans="1:7" ht="12.75">
      <c r="A216" s="11"/>
      <c r="B216" s="10"/>
      <c r="C216" s="12">
        <v>4210</v>
      </c>
      <c r="D216" s="55" t="s">
        <v>33</v>
      </c>
      <c r="E216" s="56">
        <f>'Zmiany '!E1425</f>
        <v>5500</v>
      </c>
      <c r="F216" s="56">
        <f>'Zmiany '!F1425</f>
        <v>0</v>
      </c>
      <c r="G216" s="357">
        <f>'Zmiany '!G1425</f>
        <v>5500</v>
      </c>
    </row>
    <row r="217" spans="1:7" ht="12.75">
      <c r="A217" s="11"/>
      <c r="B217" s="10"/>
      <c r="C217" s="12">
        <v>4430</v>
      </c>
      <c r="D217" s="55" t="s">
        <v>39</v>
      </c>
      <c r="E217" s="56">
        <f>'Zmiany '!E1426</f>
        <v>10000</v>
      </c>
      <c r="F217" s="56">
        <f>'Zmiany '!F1426</f>
        <v>0</v>
      </c>
      <c r="G217" s="357">
        <f>'Zmiany '!G1426</f>
        <v>10000</v>
      </c>
    </row>
    <row r="218" spans="1:7" ht="12.75">
      <c r="A218" s="11"/>
      <c r="B218" s="10"/>
      <c r="C218" s="12">
        <v>4750</v>
      </c>
      <c r="D218" s="55" t="s">
        <v>309</v>
      </c>
      <c r="E218" s="56">
        <f>'Zmiany '!E1427</f>
        <v>0</v>
      </c>
      <c r="F218" s="56">
        <f>'Zmiany '!F1427</f>
        <v>0</v>
      </c>
      <c r="G218" s="357">
        <f>'Zmiany '!G1427</f>
        <v>0</v>
      </c>
    </row>
    <row r="219" spans="1:7" ht="12.75">
      <c r="A219" s="11"/>
      <c r="B219" s="10"/>
      <c r="C219" s="12"/>
      <c r="D219" s="55"/>
      <c r="E219" s="56"/>
      <c r="F219" s="136"/>
      <c r="G219" s="38"/>
    </row>
    <row r="220" spans="1:7" ht="13.5" thickBot="1">
      <c r="A220" s="39">
        <v>754</v>
      </c>
      <c r="B220" s="27"/>
      <c r="C220" s="92"/>
      <c r="D220" s="100" t="s">
        <v>156</v>
      </c>
      <c r="E220" s="160">
        <f>E234+E224+E227+E221</f>
        <v>11988</v>
      </c>
      <c r="F220" s="160">
        <f>F234+F224+F227+F221</f>
        <v>0</v>
      </c>
      <c r="G220" s="346">
        <f>G234+G224+G227+G221</f>
        <v>11988</v>
      </c>
    </row>
    <row r="221" spans="1:7" ht="12.75">
      <c r="A221" s="94"/>
      <c r="B221" s="390">
        <v>75406</v>
      </c>
      <c r="C221" s="431"/>
      <c r="D221" s="436" t="s">
        <v>434</v>
      </c>
      <c r="E221" s="325">
        <f>E222</f>
        <v>1000</v>
      </c>
      <c r="F221" s="325">
        <f>F222</f>
        <v>0</v>
      </c>
      <c r="G221" s="435">
        <f>G222</f>
        <v>1000</v>
      </c>
    </row>
    <row r="222" spans="1:7" ht="12.75">
      <c r="A222" s="94"/>
      <c r="B222" s="388"/>
      <c r="C222" s="412">
        <v>3000</v>
      </c>
      <c r="D222" s="24" t="s">
        <v>435</v>
      </c>
      <c r="E222" s="323">
        <f>'Zmiany '!E1695</f>
        <v>1000</v>
      </c>
      <c r="F222" s="323">
        <f>'Zmiany '!F1695</f>
        <v>0</v>
      </c>
      <c r="G222" s="437">
        <f>'Zmiany '!G1695</f>
        <v>1000</v>
      </c>
    </row>
    <row r="223" spans="1:7" ht="12.75">
      <c r="A223" s="94"/>
      <c r="B223" s="388"/>
      <c r="C223" s="412"/>
      <c r="D223" s="413"/>
      <c r="E223" s="323"/>
      <c r="F223" s="323"/>
      <c r="G223" s="437"/>
    </row>
    <row r="224" spans="1:7" ht="12.75">
      <c r="A224" s="94"/>
      <c r="B224" s="172">
        <v>75414</v>
      </c>
      <c r="C224" s="179"/>
      <c r="D224" s="180" t="s">
        <v>310</v>
      </c>
      <c r="E224" s="229">
        <f>E225</f>
        <v>0</v>
      </c>
      <c r="F224" s="229">
        <f>F225</f>
        <v>0</v>
      </c>
      <c r="G224" s="350">
        <f>E224+F224</f>
        <v>0</v>
      </c>
    </row>
    <row r="225" spans="1:7" ht="12.75">
      <c r="A225" s="94"/>
      <c r="B225" s="10"/>
      <c r="C225" s="12">
        <v>4210</v>
      </c>
      <c r="D225" s="170" t="s">
        <v>33</v>
      </c>
      <c r="E225" s="142">
        <v>0</v>
      </c>
      <c r="F225" s="142"/>
      <c r="G225" s="225">
        <f>E225+F225</f>
        <v>0</v>
      </c>
    </row>
    <row r="226" spans="1:7" ht="12.75">
      <c r="A226" s="94"/>
      <c r="B226" s="10"/>
      <c r="C226" s="12"/>
      <c r="D226" s="55"/>
      <c r="E226" s="142"/>
      <c r="F226" s="142"/>
      <c r="G226" s="225"/>
    </row>
    <row r="227" spans="1:7" ht="12.75">
      <c r="A227" s="94"/>
      <c r="B227" s="172">
        <v>75421</v>
      </c>
      <c r="C227" s="179"/>
      <c r="D227" s="180" t="s">
        <v>374</v>
      </c>
      <c r="E227" s="229">
        <f>SUM(E228:E232)</f>
        <v>7236</v>
      </c>
      <c r="F227" s="229">
        <f>SUM(F228:F232)</f>
        <v>0</v>
      </c>
      <c r="G227" s="347">
        <f>SUM(G228:G232)</f>
        <v>7236</v>
      </c>
    </row>
    <row r="228" spans="1:7" ht="12.75">
      <c r="A228" s="94"/>
      <c r="B228" s="10"/>
      <c r="C228" s="10">
        <v>4010</v>
      </c>
      <c r="D228" s="9" t="s">
        <v>29</v>
      </c>
      <c r="E228" s="142">
        <f>'Zmiany '!E1437</f>
        <v>1000</v>
      </c>
      <c r="F228" s="142">
        <f>'Zmiany '!F1437</f>
        <v>0</v>
      </c>
      <c r="G228" s="356">
        <f>'Zmiany '!G1437</f>
        <v>1000</v>
      </c>
    </row>
    <row r="229" spans="1:7" ht="12.75">
      <c r="A229" s="94"/>
      <c r="B229" s="10"/>
      <c r="C229" s="10">
        <v>4110</v>
      </c>
      <c r="D229" s="9" t="s">
        <v>31</v>
      </c>
      <c r="E229" s="142">
        <f>'Zmiany '!E1438</f>
        <v>153</v>
      </c>
      <c r="F229" s="142">
        <f>'Zmiany '!F1438</f>
        <v>0</v>
      </c>
      <c r="G229" s="356">
        <f>'Zmiany '!G1438</f>
        <v>153</v>
      </c>
    </row>
    <row r="230" spans="1:7" ht="12.75">
      <c r="A230" s="94"/>
      <c r="B230" s="10"/>
      <c r="C230" s="10">
        <v>4120</v>
      </c>
      <c r="D230" s="9" t="s">
        <v>32</v>
      </c>
      <c r="E230" s="142">
        <f>'Zmiany '!E1439</f>
        <v>25</v>
      </c>
      <c r="F230" s="142">
        <f>'Zmiany '!F1439</f>
        <v>0</v>
      </c>
      <c r="G230" s="356">
        <f>'Zmiany '!G1439</f>
        <v>25</v>
      </c>
    </row>
    <row r="231" spans="1:7" ht="12.75">
      <c r="A231" s="94"/>
      <c r="B231" s="10"/>
      <c r="C231" s="12">
        <v>4210</v>
      </c>
      <c r="D231" s="9" t="s">
        <v>33</v>
      </c>
      <c r="E231" s="142">
        <f>'Zmiany '!E1440</f>
        <v>3055</v>
      </c>
      <c r="F231" s="142">
        <f>'Zmiany '!F1440</f>
        <v>0</v>
      </c>
      <c r="G231" s="356">
        <f>'Zmiany '!G1440</f>
        <v>3055</v>
      </c>
    </row>
    <row r="232" spans="1:7" ht="12.75">
      <c r="A232" s="94"/>
      <c r="B232" s="10"/>
      <c r="C232" s="10">
        <v>4300</v>
      </c>
      <c r="D232" s="9" t="s">
        <v>37</v>
      </c>
      <c r="E232" s="142">
        <f>'Zmiany '!E1441</f>
        <v>3003</v>
      </c>
      <c r="F232" s="142">
        <f>'Zmiany '!F1441</f>
        <v>0</v>
      </c>
      <c r="G232" s="356">
        <f>'Zmiany '!G1441</f>
        <v>3003</v>
      </c>
    </row>
    <row r="233" spans="1:7" ht="12.75">
      <c r="A233" s="94"/>
      <c r="B233" s="10"/>
      <c r="C233" s="12"/>
      <c r="D233" s="55"/>
      <c r="E233" s="142"/>
      <c r="F233" s="142"/>
      <c r="G233" s="225"/>
    </row>
    <row r="234" spans="1:7" ht="13.5" thickBot="1">
      <c r="A234" s="11"/>
      <c r="B234" s="17">
        <v>75495</v>
      </c>
      <c r="C234" s="19"/>
      <c r="D234" s="83" t="s">
        <v>54</v>
      </c>
      <c r="E234" s="148">
        <f>SUM(E235:E238)</f>
        <v>3752</v>
      </c>
      <c r="F234" s="148">
        <f>SUM(F236:F238)</f>
        <v>0</v>
      </c>
      <c r="G234" s="36">
        <f>F234+E234</f>
        <v>3752</v>
      </c>
    </row>
    <row r="235" spans="1:7" ht="12.75">
      <c r="A235" s="11"/>
      <c r="B235" s="10"/>
      <c r="C235" s="12">
        <v>4170</v>
      </c>
      <c r="D235" s="55" t="s">
        <v>229</v>
      </c>
      <c r="E235" s="56">
        <f>'Zmiany '!E1444</f>
        <v>1200</v>
      </c>
      <c r="F235" s="56">
        <f>'Zmiany '!F1444</f>
        <v>0</v>
      </c>
      <c r="G235" s="357">
        <f>'Zmiany '!G1444</f>
        <v>1200</v>
      </c>
    </row>
    <row r="236" spans="1:7" ht="12.75">
      <c r="A236" s="11"/>
      <c r="B236" s="10"/>
      <c r="C236" s="12">
        <v>4210</v>
      </c>
      <c r="D236" s="9" t="s">
        <v>33</v>
      </c>
      <c r="E236" s="56">
        <f>'Zmiany '!E1445</f>
        <v>2052</v>
      </c>
      <c r="F236" s="56">
        <f>'Zmiany '!F1445</f>
        <v>0</v>
      </c>
      <c r="G236" s="357">
        <f>'Zmiany '!G1445</f>
        <v>2052</v>
      </c>
    </row>
    <row r="237" spans="1:7" ht="12.75">
      <c r="A237" s="11"/>
      <c r="B237" s="10"/>
      <c r="C237" s="10">
        <v>4300</v>
      </c>
      <c r="D237" s="9" t="s">
        <v>37</v>
      </c>
      <c r="E237" s="56">
        <f>'Zmiany '!E1446</f>
        <v>0</v>
      </c>
      <c r="F237" s="56">
        <f>'Zmiany '!F1446</f>
        <v>0</v>
      </c>
      <c r="G237" s="357">
        <f>'Zmiany '!G1446</f>
        <v>0</v>
      </c>
    </row>
    <row r="238" spans="1:7" ht="12.75">
      <c r="A238" s="11"/>
      <c r="B238" s="10"/>
      <c r="C238" s="10">
        <v>4410</v>
      </c>
      <c r="D238" s="9" t="s">
        <v>38</v>
      </c>
      <c r="E238" s="56">
        <f>'Zmiany '!E1447</f>
        <v>500</v>
      </c>
      <c r="F238" s="56">
        <f>'Zmiany '!F1447</f>
        <v>0</v>
      </c>
      <c r="G238" s="357">
        <f>'Zmiany '!G1447</f>
        <v>500</v>
      </c>
    </row>
    <row r="239" spans="1:7" ht="12.75">
      <c r="A239" s="11"/>
      <c r="B239" s="10"/>
      <c r="C239" s="12"/>
      <c r="D239" s="55"/>
      <c r="E239" s="56"/>
      <c r="F239" s="207"/>
      <c r="G239" s="38"/>
    </row>
    <row r="240" spans="1:7" ht="13.5" thickBot="1">
      <c r="A240" s="39">
        <v>757</v>
      </c>
      <c r="B240" s="27"/>
      <c r="C240" s="92"/>
      <c r="D240" s="100" t="s">
        <v>157</v>
      </c>
      <c r="E240" s="160">
        <f>E241</f>
        <v>752501</v>
      </c>
      <c r="F240" s="160">
        <f>F241</f>
        <v>0</v>
      </c>
      <c r="G240" s="29">
        <f>F240+E240</f>
        <v>752501</v>
      </c>
    </row>
    <row r="241" spans="1:7" ht="13.5" thickBot="1">
      <c r="A241" s="11"/>
      <c r="B241" s="17">
        <v>75702</v>
      </c>
      <c r="C241" s="19"/>
      <c r="D241" s="33" t="s">
        <v>158</v>
      </c>
      <c r="E241" s="148">
        <f>SUM(E242:E242)</f>
        <v>752501</v>
      </c>
      <c r="F241" s="196">
        <f>SUM(F242:F242)</f>
        <v>0</v>
      </c>
      <c r="G241" s="36">
        <f>F241+E241</f>
        <v>752501</v>
      </c>
    </row>
    <row r="242" spans="1:7" ht="12.75">
      <c r="A242" s="11"/>
      <c r="B242" s="10"/>
      <c r="C242" s="12">
        <v>8070</v>
      </c>
      <c r="D242" s="55" t="s">
        <v>159</v>
      </c>
      <c r="E242" s="56">
        <f>'Zmiany '!E1451</f>
        <v>752501</v>
      </c>
      <c r="F242" s="56">
        <f>'Zmiany '!F1451</f>
        <v>0</v>
      </c>
      <c r="G242" s="357">
        <f>'Zmiany '!G1451</f>
        <v>752501</v>
      </c>
    </row>
    <row r="243" spans="1:7" ht="12.75">
      <c r="A243" s="11"/>
      <c r="B243" s="10"/>
      <c r="C243" s="12"/>
      <c r="D243" s="55"/>
      <c r="E243" s="56"/>
      <c r="F243" s="136"/>
      <c r="G243" s="38"/>
    </row>
    <row r="244" spans="1:7" ht="13.5" thickBot="1">
      <c r="A244" s="39">
        <v>801</v>
      </c>
      <c r="B244" s="27"/>
      <c r="C244" s="92"/>
      <c r="D244" s="100" t="s">
        <v>47</v>
      </c>
      <c r="E244" s="160">
        <f>E252+E255+E265+E245+E248</f>
        <v>1147523</v>
      </c>
      <c r="F244" s="160">
        <f>F252+F255+F265+F245+F248</f>
        <v>-923600</v>
      </c>
      <c r="G244" s="346">
        <f>G252+G255+G265+G245+G248</f>
        <v>223923</v>
      </c>
    </row>
    <row r="245" spans="1:7" ht="13.5" thickBot="1">
      <c r="A245" s="94"/>
      <c r="B245" s="17">
        <v>80120</v>
      </c>
      <c r="C245" s="19"/>
      <c r="D245" s="83" t="s">
        <v>380</v>
      </c>
      <c r="E245" s="168">
        <f>E246</f>
        <v>110160</v>
      </c>
      <c r="F245" s="163">
        <f>F246</f>
        <v>0</v>
      </c>
      <c r="G245" s="344">
        <f>F245+E245</f>
        <v>110160</v>
      </c>
    </row>
    <row r="246" spans="1:7" ht="12.75">
      <c r="A246" s="94"/>
      <c r="B246" s="10"/>
      <c r="C246" s="152">
        <v>2540</v>
      </c>
      <c r="D246" s="153" t="s">
        <v>375</v>
      </c>
      <c r="E246" s="142">
        <f>'Zmiany '!E1463</f>
        <v>110160</v>
      </c>
      <c r="F246" s="142">
        <f>'Zmiany '!F1463</f>
        <v>0</v>
      </c>
      <c r="G246" s="356">
        <f>'Zmiany '!G1463</f>
        <v>110160</v>
      </c>
    </row>
    <row r="247" spans="1:7" ht="12.75">
      <c r="A247" s="94"/>
      <c r="B247" s="40"/>
      <c r="C247" s="99"/>
      <c r="D247" s="107"/>
      <c r="E247" s="228"/>
      <c r="F247" s="228"/>
      <c r="G247" s="341"/>
    </row>
    <row r="248" spans="1:7" ht="13.5" thickBot="1">
      <c r="A248" s="94"/>
      <c r="B248" s="393">
        <v>80130</v>
      </c>
      <c r="C248" s="415"/>
      <c r="D248" s="114" t="s">
        <v>52</v>
      </c>
      <c r="E248" s="324">
        <f>E249+E250</f>
        <v>933015</v>
      </c>
      <c r="F248" s="324">
        <f>F249+F250</f>
        <v>-923600</v>
      </c>
      <c r="G248" s="416">
        <f>G249+G250</f>
        <v>9415</v>
      </c>
    </row>
    <row r="249" spans="1:7" ht="12.75">
      <c r="A249" s="94"/>
      <c r="B249" s="388"/>
      <c r="C249" s="12">
        <v>4270</v>
      </c>
      <c r="D249" s="55" t="s">
        <v>35</v>
      </c>
      <c r="E249" s="323">
        <f>'Zmiany '!E1466</f>
        <v>9415</v>
      </c>
      <c r="F249" s="323">
        <f>'Zmiany '!F1466</f>
        <v>0</v>
      </c>
      <c r="G249" s="437">
        <f>'Zmiany '!G1466</f>
        <v>9415</v>
      </c>
    </row>
    <row r="250" spans="1:7" ht="12.75">
      <c r="A250" s="94"/>
      <c r="B250" s="388"/>
      <c r="C250" s="12">
        <v>6050</v>
      </c>
      <c r="D250" s="55" t="s">
        <v>43</v>
      </c>
      <c r="E250" s="323">
        <f>'Zmiany '!E1467</f>
        <v>923600</v>
      </c>
      <c r="F250" s="323">
        <f>'Zmiany '!F1467</f>
        <v>-923600</v>
      </c>
      <c r="G250" s="437">
        <f>'Zmiany '!G1467</f>
        <v>0</v>
      </c>
    </row>
    <row r="251" spans="1:7" ht="12.75">
      <c r="A251" s="94"/>
      <c r="B251" s="388"/>
      <c r="C251" s="412"/>
      <c r="D251" s="413"/>
      <c r="E251" s="323"/>
      <c r="F251" s="323"/>
      <c r="G251" s="414"/>
    </row>
    <row r="252" spans="1:7" ht="13.5" thickBot="1">
      <c r="A252" s="11"/>
      <c r="B252" s="17">
        <v>80146</v>
      </c>
      <c r="C252" s="19"/>
      <c r="D252" s="83" t="s">
        <v>53</v>
      </c>
      <c r="E252" s="148">
        <f>E253</f>
        <v>15270</v>
      </c>
      <c r="F252" s="150">
        <f>F253</f>
        <v>0</v>
      </c>
      <c r="G252" s="36">
        <f>F252+E252</f>
        <v>15270</v>
      </c>
    </row>
    <row r="253" spans="1:7" ht="12.75">
      <c r="A253" s="11"/>
      <c r="B253" s="10"/>
      <c r="C253" s="12">
        <v>4300</v>
      </c>
      <c r="D253" s="9" t="s">
        <v>37</v>
      </c>
      <c r="E253" s="56">
        <f>'Zmiany '!E1470</f>
        <v>15270</v>
      </c>
      <c r="F253" s="56">
        <f>'Zmiany '!F1470</f>
        <v>0</v>
      </c>
      <c r="G253" s="357">
        <f>'Zmiany '!G1470</f>
        <v>15270</v>
      </c>
    </row>
    <row r="254" spans="1:7" ht="12.75">
      <c r="A254" s="11"/>
      <c r="B254" s="10"/>
      <c r="C254" s="12"/>
      <c r="D254" s="55"/>
      <c r="E254" s="56"/>
      <c r="F254" s="136"/>
      <c r="G254" s="38"/>
    </row>
    <row r="255" spans="1:7" ht="13.5" thickBot="1">
      <c r="A255" s="11"/>
      <c r="B255" s="145">
        <v>80195</v>
      </c>
      <c r="C255" s="146"/>
      <c r="D255" s="147" t="s">
        <v>54</v>
      </c>
      <c r="E255" s="148">
        <f>SUM(E256:E263)</f>
        <v>65773</v>
      </c>
      <c r="F255" s="148">
        <f>SUM(F256:F263)</f>
        <v>0</v>
      </c>
      <c r="G255" s="351">
        <f>F255+E255</f>
        <v>65773</v>
      </c>
    </row>
    <row r="256" spans="1:7" ht="12.75">
      <c r="A256" s="11"/>
      <c r="B256" s="151"/>
      <c r="C256" s="152">
        <v>2820</v>
      </c>
      <c r="D256" s="153" t="s">
        <v>267</v>
      </c>
      <c r="E256" s="56">
        <f>'Zmiany '!E1473</f>
        <v>18500</v>
      </c>
      <c r="F256" s="56">
        <f>'Zmiany '!F1473</f>
        <v>0</v>
      </c>
      <c r="G256" s="357">
        <f>'Zmiany '!G1473</f>
        <v>18500</v>
      </c>
    </row>
    <row r="257" spans="1:7" ht="12.75">
      <c r="A257" s="11"/>
      <c r="B257" s="151"/>
      <c r="C257" s="152">
        <v>3030</v>
      </c>
      <c r="D257" s="153" t="s">
        <v>366</v>
      </c>
      <c r="E257" s="56">
        <f>'Zmiany '!E1474</f>
        <v>212</v>
      </c>
      <c r="F257" s="56">
        <f>'Zmiany '!F1474</f>
        <v>0</v>
      </c>
      <c r="G257" s="357">
        <f>'Zmiany '!G1474</f>
        <v>212</v>
      </c>
    </row>
    <row r="258" spans="1:7" ht="12.75">
      <c r="A258" s="11"/>
      <c r="B258" s="151"/>
      <c r="C258" s="10">
        <v>4010</v>
      </c>
      <c r="D258" s="9" t="s">
        <v>29</v>
      </c>
      <c r="E258" s="56">
        <f>'Zmiany '!E1475</f>
        <v>24845</v>
      </c>
      <c r="F258" s="56">
        <f>'Zmiany '!F1475</f>
        <v>0</v>
      </c>
      <c r="G258" s="357">
        <f>'Zmiany '!G1475</f>
        <v>24845</v>
      </c>
    </row>
    <row r="259" spans="1:7" ht="12.75">
      <c r="A259" s="11"/>
      <c r="B259" s="151"/>
      <c r="C259" s="10">
        <v>4110</v>
      </c>
      <c r="D259" s="9" t="s">
        <v>31</v>
      </c>
      <c r="E259" s="56">
        <f>'Zmiany '!E1476</f>
        <v>3860</v>
      </c>
      <c r="F259" s="56">
        <f>'Zmiany '!F1476</f>
        <v>0</v>
      </c>
      <c r="G259" s="357">
        <f>'Zmiany '!G1476</f>
        <v>3860</v>
      </c>
    </row>
    <row r="260" spans="1:7" ht="12.75">
      <c r="A260" s="11"/>
      <c r="B260" s="151"/>
      <c r="C260" s="10">
        <v>4120</v>
      </c>
      <c r="D260" s="9" t="s">
        <v>32</v>
      </c>
      <c r="E260" s="56">
        <f>'Zmiany '!E1477</f>
        <v>608</v>
      </c>
      <c r="F260" s="56">
        <f>'Zmiany '!F1477</f>
        <v>0</v>
      </c>
      <c r="G260" s="56">
        <f>'Zmiany '!G1477</f>
        <v>608</v>
      </c>
    </row>
    <row r="261" spans="1:7" ht="12.75">
      <c r="A261" s="11"/>
      <c r="B261" s="151"/>
      <c r="C261" s="10">
        <v>4170</v>
      </c>
      <c r="D261" s="9" t="s">
        <v>229</v>
      </c>
      <c r="E261" s="56">
        <f>'Zmiany '!E1478</f>
        <v>700</v>
      </c>
      <c r="F261" s="56">
        <f>'Zmiany '!F1478</f>
        <v>0</v>
      </c>
      <c r="G261" s="56">
        <f>'Zmiany '!G1478</f>
        <v>700</v>
      </c>
    </row>
    <row r="262" spans="1:7" ht="12.75">
      <c r="A262" s="11"/>
      <c r="B262" s="151"/>
      <c r="C262" s="10">
        <v>4210</v>
      </c>
      <c r="D262" s="9" t="s">
        <v>33</v>
      </c>
      <c r="E262" s="56">
        <f>'Zmiany '!E1479</f>
        <v>4000</v>
      </c>
      <c r="F262" s="56">
        <f>'Zmiany '!F1479</f>
        <v>0</v>
      </c>
      <c r="G262" s="357">
        <f>'Zmiany '!G1479</f>
        <v>4000</v>
      </c>
    </row>
    <row r="263" spans="1:7" ht="12.75">
      <c r="A263" s="11"/>
      <c r="B263" s="151"/>
      <c r="C263" s="12">
        <v>4300</v>
      </c>
      <c r="D263" s="9" t="s">
        <v>37</v>
      </c>
      <c r="E263" s="56">
        <f>'Zmiany '!E1480</f>
        <v>13048</v>
      </c>
      <c r="F263" s="56">
        <f>'Zmiany '!F1480</f>
        <v>0</v>
      </c>
      <c r="G263" s="357">
        <f>'Zmiany '!G1480</f>
        <v>13048</v>
      </c>
    </row>
    <row r="264" spans="1:7" ht="12.75">
      <c r="A264" s="11"/>
      <c r="B264" s="151"/>
      <c r="C264" s="152"/>
      <c r="D264" s="153"/>
      <c r="E264" s="56"/>
      <c r="F264" s="136"/>
      <c r="G264" s="227"/>
    </row>
    <row r="265" spans="1:7" ht="13.5" thickBot="1">
      <c r="A265" s="11"/>
      <c r="B265" s="145">
        <v>80197</v>
      </c>
      <c r="C265" s="146"/>
      <c r="D265" s="147" t="s">
        <v>62</v>
      </c>
      <c r="E265" s="148">
        <f>E267</f>
        <v>23305</v>
      </c>
      <c r="F265" s="149">
        <f>F266</f>
        <v>0</v>
      </c>
      <c r="G265" s="351">
        <f>F265+E265</f>
        <v>23305</v>
      </c>
    </row>
    <row r="266" spans="1:7" ht="12.75">
      <c r="A266" s="11"/>
      <c r="B266" s="151"/>
      <c r="C266" s="152">
        <v>4160</v>
      </c>
      <c r="D266" s="9" t="s">
        <v>367</v>
      </c>
      <c r="E266" s="56"/>
      <c r="F266" s="136"/>
      <c r="G266" s="227"/>
    </row>
    <row r="267" spans="1:7" ht="12.75">
      <c r="A267" s="11"/>
      <c r="B267" s="151"/>
      <c r="C267" s="152"/>
      <c r="D267" s="55" t="s">
        <v>368</v>
      </c>
      <c r="E267" s="56">
        <f>'Zmiany '!E1484</f>
        <v>23305</v>
      </c>
      <c r="F267" s="56">
        <f>'Zmiany '!F1484</f>
        <v>0</v>
      </c>
      <c r="G267" s="357">
        <f>'Zmiany '!G1484</f>
        <v>23305</v>
      </c>
    </row>
    <row r="268" spans="1:7" ht="12.75">
      <c r="A268" s="11"/>
      <c r="B268" s="151"/>
      <c r="C268" s="152"/>
      <c r="D268" s="153"/>
      <c r="E268" s="56"/>
      <c r="F268" s="136"/>
      <c r="G268" s="227"/>
    </row>
    <row r="269" spans="1:7" ht="13.5" thickBot="1">
      <c r="A269" s="39">
        <v>851</v>
      </c>
      <c r="B269" s="27"/>
      <c r="C269" s="92"/>
      <c r="D269" s="100" t="s">
        <v>73</v>
      </c>
      <c r="E269" s="160">
        <f>E275+E280+E270</f>
        <v>104000</v>
      </c>
      <c r="F269" s="160">
        <f>F275+F280+F270</f>
        <v>0</v>
      </c>
      <c r="G269" s="346">
        <f>G275+G280+G270</f>
        <v>104000</v>
      </c>
    </row>
    <row r="270" spans="1:7" ht="12.75">
      <c r="A270" s="94"/>
      <c r="B270" s="390">
        <v>85111</v>
      </c>
      <c r="C270" s="431"/>
      <c r="D270" s="432" t="s">
        <v>397</v>
      </c>
      <c r="E270" s="391">
        <f>E271</f>
        <v>70000</v>
      </c>
      <c r="F270" s="391">
        <f>F271</f>
        <v>0</v>
      </c>
      <c r="G270" s="435">
        <f>G271</f>
        <v>70000</v>
      </c>
    </row>
    <row r="271" spans="1:7" ht="12.75">
      <c r="A271" s="94"/>
      <c r="B271" s="388"/>
      <c r="C271" s="412">
        <v>6220</v>
      </c>
      <c r="D271" s="191" t="s">
        <v>428</v>
      </c>
      <c r="E271" s="323">
        <f>'Zmiany '!E1488</f>
        <v>70000</v>
      </c>
      <c r="F271" s="323">
        <f>'Zmiany '!F1488</f>
        <v>0</v>
      </c>
      <c r="G271" s="437">
        <f>'Zmiany '!G1488</f>
        <v>70000</v>
      </c>
    </row>
    <row r="272" spans="1:7" ht="12.75">
      <c r="A272" s="94"/>
      <c r="B272" s="388"/>
      <c r="C272" s="412"/>
      <c r="D272" s="191" t="s">
        <v>429</v>
      </c>
      <c r="E272" s="228"/>
      <c r="F272" s="239"/>
      <c r="G272" s="353"/>
    </row>
    <row r="273" spans="1:7" ht="12.75">
      <c r="A273" s="94"/>
      <c r="B273" s="388"/>
      <c r="C273" s="412"/>
      <c r="D273" s="191" t="s">
        <v>430</v>
      </c>
      <c r="E273" s="228"/>
      <c r="F273" s="239"/>
      <c r="G273" s="353"/>
    </row>
    <row r="274" spans="1:7" ht="12.75">
      <c r="A274" s="94"/>
      <c r="B274" s="40"/>
      <c r="C274" s="99"/>
      <c r="D274" s="107"/>
      <c r="E274" s="228"/>
      <c r="F274" s="239"/>
      <c r="G274" s="353"/>
    </row>
    <row r="275" spans="1:7" ht="13.5" thickBot="1">
      <c r="A275" s="94"/>
      <c r="B275" s="17">
        <v>85149</v>
      </c>
      <c r="C275" s="17"/>
      <c r="D275" s="83" t="s">
        <v>187</v>
      </c>
      <c r="E275" s="168">
        <f>SUM(E276:E276)</f>
        <v>34000</v>
      </c>
      <c r="F275" s="204">
        <f>SUM(F276:F276)</f>
        <v>0</v>
      </c>
      <c r="G275" s="344">
        <f>F275+E275</f>
        <v>34000</v>
      </c>
    </row>
    <row r="276" spans="1:7" ht="12.75">
      <c r="A276" s="94"/>
      <c r="B276" s="10"/>
      <c r="C276" s="10">
        <v>4300</v>
      </c>
      <c r="D276" s="55" t="s">
        <v>37</v>
      </c>
      <c r="E276" s="142">
        <f>'Zmiany '!E1493</f>
        <v>34000</v>
      </c>
      <c r="F276" s="142">
        <f>'Zmiany '!F1493</f>
        <v>0</v>
      </c>
      <c r="G276" s="356">
        <f>'Zmiany '!G1493</f>
        <v>34000</v>
      </c>
    </row>
    <row r="277" spans="1:7" ht="12.75">
      <c r="A277" s="94"/>
      <c r="B277" s="10"/>
      <c r="C277" s="12"/>
      <c r="D277" s="55"/>
      <c r="E277" s="142"/>
      <c r="F277" s="165"/>
      <c r="G277" s="343"/>
    </row>
    <row r="278" spans="1:7" ht="12.75">
      <c r="A278" s="8"/>
      <c r="B278" s="9"/>
      <c r="C278" s="10"/>
      <c r="D278" s="9" t="s">
        <v>103</v>
      </c>
      <c r="E278" s="56"/>
      <c r="F278" s="165"/>
      <c r="G278" s="343"/>
    </row>
    <row r="279" spans="1:7" ht="12.75">
      <c r="A279" s="8"/>
      <c r="B279" s="9"/>
      <c r="C279" s="10"/>
      <c r="D279" s="9" t="s">
        <v>104</v>
      </c>
      <c r="E279" s="56"/>
      <c r="F279" s="165"/>
      <c r="G279" s="343"/>
    </row>
    <row r="280" spans="1:7" ht="13.5" thickBot="1">
      <c r="A280" s="8"/>
      <c r="B280" s="16">
        <v>85156</v>
      </c>
      <c r="C280" s="17"/>
      <c r="D280" s="16" t="s">
        <v>105</v>
      </c>
      <c r="E280" s="148">
        <f>E281</f>
        <v>0</v>
      </c>
      <c r="F280" s="148">
        <f>F281</f>
        <v>0</v>
      </c>
      <c r="G280" s="352">
        <f>G281</f>
        <v>0</v>
      </c>
    </row>
    <row r="281" spans="1:7" ht="12.75">
      <c r="A281" s="8"/>
      <c r="B281" s="9"/>
      <c r="C281" s="37" t="s">
        <v>77</v>
      </c>
      <c r="D281" s="9" t="s">
        <v>78</v>
      </c>
      <c r="E281" s="56">
        <v>0</v>
      </c>
      <c r="F281" s="165"/>
      <c r="G281" s="343">
        <f>E281+F281</f>
        <v>0</v>
      </c>
    </row>
    <row r="282" spans="1:7" ht="12.75">
      <c r="A282" s="94"/>
      <c r="B282" s="10"/>
      <c r="C282" s="12"/>
      <c r="D282" s="55"/>
      <c r="E282" s="142"/>
      <c r="F282" s="165"/>
      <c r="G282" s="343"/>
    </row>
    <row r="283" spans="1:7" ht="13.5" thickBot="1">
      <c r="A283" s="39">
        <v>852</v>
      </c>
      <c r="B283" s="27"/>
      <c r="C283" s="92"/>
      <c r="D283" s="100" t="s">
        <v>186</v>
      </c>
      <c r="E283" s="160">
        <f>E288+E284</f>
        <v>103600</v>
      </c>
      <c r="F283" s="160">
        <f>F288+F284</f>
        <v>0</v>
      </c>
      <c r="G283" s="346">
        <f>G288+G284</f>
        <v>103600</v>
      </c>
    </row>
    <row r="284" spans="1:7" ht="13.5" thickBot="1">
      <c r="A284" s="94"/>
      <c r="B284" s="32">
        <v>85201</v>
      </c>
      <c r="C284" s="66"/>
      <c r="D284" s="102" t="s">
        <v>70</v>
      </c>
      <c r="E284" s="238">
        <f>SUM(E285:E286)</f>
        <v>103600</v>
      </c>
      <c r="F284" s="218">
        <f>SUM(F285:F286)</f>
        <v>0</v>
      </c>
      <c r="G284" s="224">
        <f>F284+E284</f>
        <v>103600</v>
      </c>
    </row>
    <row r="285" spans="1:7" ht="12.75">
      <c r="A285" s="94"/>
      <c r="B285" s="10"/>
      <c r="C285" s="12">
        <v>2310</v>
      </c>
      <c r="D285" s="4" t="s">
        <v>210</v>
      </c>
      <c r="E285" s="142">
        <f>'Zmiany '!E1502</f>
        <v>65000</v>
      </c>
      <c r="F285" s="142">
        <f>'Zmiany '!F1502</f>
        <v>0</v>
      </c>
      <c r="G285" s="356">
        <f>'Zmiany '!G1502</f>
        <v>65000</v>
      </c>
    </row>
    <row r="286" spans="1:7" ht="12.75">
      <c r="A286" s="94"/>
      <c r="B286" s="10"/>
      <c r="C286" s="12">
        <v>4270</v>
      </c>
      <c r="D286" s="55" t="s">
        <v>35</v>
      </c>
      <c r="E286" s="142">
        <f>'Zmiany '!E1503</f>
        <v>38600</v>
      </c>
      <c r="F286" s="142">
        <f>'Zmiany '!F1503</f>
        <v>0</v>
      </c>
      <c r="G286" s="356">
        <f>'Zmiany '!G1503</f>
        <v>38600</v>
      </c>
    </row>
    <row r="287" spans="1:7" ht="12.75">
      <c r="A287" s="94"/>
      <c r="B287" s="40"/>
      <c r="C287" s="99"/>
      <c r="D287" s="107"/>
      <c r="E287" s="228"/>
      <c r="F287" s="228"/>
      <c r="G287" s="353"/>
    </row>
    <row r="288" spans="1:7" ht="12.75">
      <c r="A288" s="94"/>
      <c r="B288" s="172">
        <v>85204</v>
      </c>
      <c r="C288" s="179"/>
      <c r="D288" s="180" t="s">
        <v>96</v>
      </c>
      <c r="E288" s="229">
        <f>E289</f>
        <v>0</v>
      </c>
      <c r="F288" s="229">
        <f>F289</f>
        <v>0</v>
      </c>
      <c r="G288" s="347">
        <f>G289</f>
        <v>0</v>
      </c>
    </row>
    <row r="289" spans="1:7" ht="12.75">
      <c r="A289" s="94"/>
      <c r="B289" s="10"/>
      <c r="C289" s="12">
        <v>3110</v>
      </c>
      <c r="D289" s="55" t="s">
        <v>316</v>
      </c>
      <c r="E289" s="142">
        <v>0</v>
      </c>
      <c r="F289" s="165"/>
      <c r="G289" s="343">
        <f>E289+F289</f>
        <v>0</v>
      </c>
    </row>
    <row r="290" spans="1:7" ht="12.75">
      <c r="A290" s="94"/>
      <c r="B290" s="10"/>
      <c r="C290" s="12"/>
      <c r="D290" s="55"/>
      <c r="E290" s="142"/>
      <c r="F290" s="165"/>
      <c r="G290" s="343"/>
    </row>
    <row r="291" spans="1:7" ht="13.5" thickBot="1">
      <c r="A291" s="39">
        <v>853</v>
      </c>
      <c r="B291" s="27"/>
      <c r="C291" s="92"/>
      <c r="D291" s="100" t="s">
        <v>185</v>
      </c>
      <c r="E291" s="160">
        <f>+E296+E292</f>
        <v>879050</v>
      </c>
      <c r="F291" s="160">
        <f>+F296+F292</f>
        <v>0</v>
      </c>
      <c r="G291" s="346">
        <f>+G296+G292</f>
        <v>879050</v>
      </c>
    </row>
    <row r="292" spans="1:7" ht="12.75">
      <c r="A292" s="94"/>
      <c r="B292" s="174">
        <v>85311</v>
      </c>
      <c r="C292" s="176"/>
      <c r="D292" s="177" t="s">
        <v>369</v>
      </c>
      <c r="E292" s="231">
        <f>E293</f>
        <v>240689</v>
      </c>
      <c r="F292" s="231">
        <f>F293</f>
        <v>0</v>
      </c>
      <c r="G292" s="340">
        <f>G293</f>
        <v>240689</v>
      </c>
    </row>
    <row r="293" spans="1:7" ht="12.75">
      <c r="A293" s="94"/>
      <c r="B293" s="10"/>
      <c r="C293" s="12">
        <v>2580</v>
      </c>
      <c r="D293" s="55" t="s">
        <v>370</v>
      </c>
      <c r="E293" s="142">
        <f>'Zmiany '!E1510</f>
        <v>240689</v>
      </c>
      <c r="F293" s="142">
        <f>'Zmiany '!F1510</f>
        <v>0</v>
      </c>
      <c r="G293" s="356">
        <f>'Zmiany '!G1510</f>
        <v>240689</v>
      </c>
    </row>
    <row r="294" spans="1:7" ht="12.75">
      <c r="A294" s="94"/>
      <c r="B294" s="10"/>
      <c r="C294" s="12"/>
      <c r="D294" s="55" t="s">
        <v>371</v>
      </c>
      <c r="E294" s="142"/>
      <c r="F294" s="309"/>
      <c r="G294" s="354"/>
    </row>
    <row r="295" spans="1:7" ht="13.5" thickBot="1">
      <c r="A295" s="94"/>
      <c r="B295" s="10"/>
      <c r="C295" s="12"/>
      <c r="D295" s="55"/>
      <c r="E295" s="142"/>
      <c r="F295" s="309"/>
      <c r="G295" s="354"/>
    </row>
    <row r="296" spans="1:7" ht="12.75">
      <c r="A296" s="94"/>
      <c r="B296" s="174">
        <v>85333</v>
      </c>
      <c r="C296" s="176"/>
      <c r="D296" s="177" t="s">
        <v>102</v>
      </c>
      <c r="E296" s="231">
        <f>SUM(E297:E298)</f>
        <v>638361</v>
      </c>
      <c r="F296" s="231">
        <f>SUM(F297:F298)</f>
        <v>0</v>
      </c>
      <c r="G296" s="340">
        <f>SUM(G297:G298)</f>
        <v>638361</v>
      </c>
    </row>
    <row r="297" spans="1:7" ht="12.75">
      <c r="A297" s="94"/>
      <c r="B297" s="10"/>
      <c r="C297" s="12">
        <v>2310</v>
      </c>
      <c r="D297" s="9" t="s">
        <v>210</v>
      </c>
      <c r="E297" s="142">
        <f>'Zmiany '!E1514</f>
        <v>638361</v>
      </c>
      <c r="F297" s="142">
        <f>'Zmiany '!F1514</f>
        <v>0</v>
      </c>
      <c r="G297" s="356">
        <f>'Zmiany '!G1514</f>
        <v>638361</v>
      </c>
    </row>
    <row r="298" spans="1:7" ht="12.75">
      <c r="A298" s="94"/>
      <c r="B298" s="40"/>
      <c r="C298" s="12">
        <v>4300</v>
      </c>
      <c r="D298" s="153" t="s">
        <v>37</v>
      </c>
      <c r="E298" s="142">
        <f>'Zmiany '!E1515</f>
        <v>0</v>
      </c>
      <c r="F298" s="142">
        <f>'Zmiany '!F1515</f>
        <v>0</v>
      </c>
      <c r="G298" s="356">
        <f>'Zmiany '!G1515</f>
        <v>0</v>
      </c>
    </row>
    <row r="299" spans="1:7" ht="12.75">
      <c r="A299" s="94"/>
      <c r="B299" s="40"/>
      <c r="C299" s="99"/>
      <c r="D299" s="107"/>
      <c r="E299" s="228"/>
      <c r="F299" s="230"/>
      <c r="G299" s="341"/>
    </row>
    <row r="300" spans="1:7" ht="13.5" thickBot="1">
      <c r="A300" s="39">
        <v>854</v>
      </c>
      <c r="B300" s="27"/>
      <c r="C300" s="105"/>
      <c r="D300" s="112" t="s">
        <v>55</v>
      </c>
      <c r="E300" s="160">
        <f>+E306+E301+E309</f>
        <v>241092</v>
      </c>
      <c r="F300" s="160">
        <f>+F306+F301+F309</f>
        <v>23025</v>
      </c>
      <c r="G300" s="160">
        <f>+G306+G301+G309</f>
        <v>264117</v>
      </c>
    </row>
    <row r="301" spans="1:7" ht="13.5" thickBot="1">
      <c r="A301" s="94"/>
      <c r="B301" s="17">
        <v>85406</v>
      </c>
      <c r="C301" s="32"/>
      <c r="D301" s="33" t="s">
        <v>82</v>
      </c>
      <c r="E301" s="148">
        <f>SUM(E302:E304)</f>
        <v>205170</v>
      </c>
      <c r="F301" s="196">
        <f>SUM(F302:F304)</f>
        <v>0</v>
      </c>
      <c r="G301" s="36">
        <f>F301+E301</f>
        <v>205170</v>
      </c>
    </row>
    <row r="302" spans="1:7" ht="12.75">
      <c r="A302" s="94"/>
      <c r="B302" s="10"/>
      <c r="C302" s="12">
        <v>2310</v>
      </c>
      <c r="D302" s="55" t="s">
        <v>234</v>
      </c>
      <c r="E302" s="56">
        <f>'Zmiany '!E1519</f>
        <v>120000</v>
      </c>
      <c r="F302" s="56">
        <f>'Zmiany '!F1519</f>
        <v>0</v>
      </c>
      <c r="G302" s="357">
        <f>'Zmiany '!G1519</f>
        <v>120000</v>
      </c>
    </row>
    <row r="303" spans="1:7" ht="12.75">
      <c r="A303" s="94"/>
      <c r="B303" s="10"/>
      <c r="C303" s="12"/>
      <c r="D303" s="55" t="s">
        <v>233</v>
      </c>
      <c r="E303" s="56"/>
      <c r="F303" s="136"/>
      <c r="G303" s="38"/>
    </row>
    <row r="304" spans="1:7" ht="12.75">
      <c r="A304" s="94"/>
      <c r="B304" s="10"/>
      <c r="C304" s="12">
        <v>4270</v>
      </c>
      <c r="D304" s="55" t="s">
        <v>35</v>
      </c>
      <c r="E304" s="56">
        <f>'Zmiany '!E1521</f>
        <v>85170</v>
      </c>
      <c r="F304" s="56">
        <f>'Zmiany '!F1521</f>
        <v>0</v>
      </c>
      <c r="G304" s="357">
        <f>'Zmiany '!G1521</f>
        <v>85170</v>
      </c>
    </row>
    <row r="305" spans="1:7" ht="12.75">
      <c r="A305" s="94"/>
      <c r="B305" s="10"/>
      <c r="C305" s="12"/>
      <c r="D305" s="55"/>
      <c r="E305" s="56"/>
      <c r="F305" s="136"/>
      <c r="G305" s="38"/>
    </row>
    <row r="306" spans="1:7" ht="13.5" thickBot="1">
      <c r="A306" s="11"/>
      <c r="B306" s="17">
        <v>85415</v>
      </c>
      <c r="C306" s="19"/>
      <c r="D306" s="83" t="s">
        <v>57</v>
      </c>
      <c r="E306" s="148">
        <f>SUM(E307:E307)</f>
        <v>35922</v>
      </c>
      <c r="F306" s="149">
        <f>SUM(F307:F307)</f>
        <v>0</v>
      </c>
      <c r="G306" s="36">
        <f>F306+E306</f>
        <v>35922</v>
      </c>
    </row>
    <row r="307" spans="1:7" ht="12.75">
      <c r="A307" s="11"/>
      <c r="B307" s="10"/>
      <c r="C307" s="12">
        <v>3240</v>
      </c>
      <c r="D307" s="55" t="s">
        <v>58</v>
      </c>
      <c r="E307" s="56">
        <f>'Zmiany '!E1524</f>
        <v>35922</v>
      </c>
      <c r="F307" s="56">
        <f>'Zmiany '!F1524</f>
        <v>0</v>
      </c>
      <c r="G307" s="357">
        <f>'Zmiany '!G1524</f>
        <v>35922</v>
      </c>
    </row>
    <row r="308" spans="1:7" ht="12.75">
      <c r="A308" s="11"/>
      <c r="B308" s="10"/>
      <c r="C308" s="12"/>
      <c r="D308" s="55"/>
      <c r="E308" s="56"/>
      <c r="F308" s="144"/>
      <c r="G308" s="357"/>
    </row>
    <row r="309" spans="1:7" ht="12.75">
      <c r="A309" s="11"/>
      <c r="B309" s="172">
        <v>85420</v>
      </c>
      <c r="C309" s="179"/>
      <c r="D309" s="180" t="s">
        <v>184</v>
      </c>
      <c r="E309" s="203">
        <f>E310</f>
        <v>0</v>
      </c>
      <c r="F309" s="203">
        <f>F310</f>
        <v>23025</v>
      </c>
      <c r="G309" s="203">
        <f>G310</f>
        <v>23025</v>
      </c>
    </row>
    <row r="310" spans="1:7" ht="12.75">
      <c r="A310" s="11"/>
      <c r="B310" s="10"/>
      <c r="C310" s="12">
        <v>4270</v>
      </c>
      <c r="D310" s="55" t="s">
        <v>35</v>
      </c>
      <c r="E310" s="56">
        <f>'Zmiany '!E1527</f>
        <v>0</v>
      </c>
      <c r="F310" s="56">
        <f>'Zmiany '!F1527</f>
        <v>23025</v>
      </c>
      <c r="G310" s="56">
        <f>'Zmiany '!G1527</f>
        <v>23025</v>
      </c>
    </row>
    <row r="311" spans="1:7" ht="12.75">
      <c r="A311" s="11"/>
      <c r="B311" s="10"/>
      <c r="C311" s="12"/>
      <c r="D311" s="55"/>
      <c r="E311" s="56"/>
      <c r="F311" s="144"/>
      <c r="G311" s="357"/>
    </row>
    <row r="312" spans="1:7" ht="12.75">
      <c r="A312" s="11"/>
      <c r="B312" s="10"/>
      <c r="C312" s="12"/>
      <c r="D312" s="55"/>
      <c r="E312" s="56"/>
      <c r="F312" s="136"/>
      <c r="G312" s="38"/>
    </row>
    <row r="313" spans="1:7" ht="13.5" thickBot="1">
      <c r="A313" s="39">
        <v>921</v>
      </c>
      <c r="B313" s="27"/>
      <c r="C313" s="92"/>
      <c r="D313" s="100" t="s">
        <v>145</v>
      </c>
      <c r="E313" s="160">
        <f>E314+E321+E327</f>
        <v>100135</v>
      </c>
      <c r="F313" s="160">
        <f>F314+F321+F327</f>
        <v>0</v>
      </c>
      <c r="G313" s="29">
        <f>F313+E313</f>
        <v>100135</v>
      </c>
    </row>
    <row r="314" spans="1:7" ht="13.5" thickBot="1">
      <c r="A314" s="11"/>
      <c r="B314" s="32">
        <v>92105</v>
      </c>
      <c r="C314" s="66"/>
      <c r="D314" s="102" t="s">
        <v>164</v>
      </c>
      <c r="E314" s="154">
        <f>SUM(E315:E319)</f>
        <v>23060</v>
      </c>
      <c r="F314" s="154">
        <f>SUM(F315:F319)</f>
        <v>0</v>
      </c>
      <c r="G314" s="133">
        <f>F314+E314</f>
        <v>23060</v>
      </c>
    </row>
    <row r="315" spans="1:7" ht="12.75">
      <c r="A315" s="11"/>
      <c r="B315" s="10"/>
      <c r="C315" s="88" t="s">
        <v>215</v>
      </c>
      <c r="D315" s="55" t="s">
        <v>216</v>
      </c>
      <c r="E315" s="56">
        <f>'Zmiany '!E1532</f>
        <v>10000</v>
      </c>
      <c r="F315" s="56">
        <f>'Zmiany '!F1532</f>
        <v>0</v>
      </c>
      <c r="G315" s="357">
        <f>'Zmiany '!G1532</f>
        <v>10000</v>
      </c>
    </row>
    <row r="316" spans="1:7" ht="12.75">
      <c r="A316" s="11"/>
      <c r="B316" s="10"/>
      <c r="C316" s="88"/>
      <c r="D316" s="55" t="s">
        <v>218</v>
      </c>
      <c r="E316" s="56"/>
      <c r="F316" s="56"/>
      <c r="G316" s="357"/>
    </row>
    <row r="317" spans="1:7" ht="12.75">
      <c r="A317" s="11"/>
      <c r="B317" s="10"/>
      <c r="C317" s="10">
        <v>3020</v>
      </c>
      <c r="D317" s="9" t="s">
        <v>28</v>
      </c>
      <c r="E317" s="56">
        <f>'Zmiany '!E1534</f>
        <v>6000</v>
      </c>
      <c r="F317" s="56">
        <f>'Zmiany '!F1534</f>
        <v>0</v>
      </c>
      <c r="G317" s="357">
        <f>'Zmiany '!G1534</f>
        <v>6000</v>
      </c>
    </row>
    <row r="318" spans="1:7" ht="12.75">
      <c r="A318" s="11"/>
      <c r="B318" s="10"/>
      <c r="C318" s="10">
        <v>4210</v>
      </c>
      <c r="D318" s="9" t="s">
        <v>33</v>
      </c>
      <c r="E318" s="56">
        <f>'Zmiany '!E1535</f>
        <v>3000</v>
      </c>
      <c r="F318" s="56">
        <f>'Zmiany '!F1535</f>
        <v>0</v>
      </c>
      <c r="G318" s="357">
        <f>'Zmiany '!G1535</f>
        <v>3000</v>
      </c>
    </row>
    <row r="319" spans="1:7" ht="12.75">
      <c r="A319" s="11"/>
      <c r="B319" s="10"/>
      <c r="C319" s="10">
        <v>4300</v>
      </c>
      <c r="D319" s="9" t="s">
        <v>37</v>
      </c>
      <c r="E319" s="56">
        <f>'Zmiany '!E1536</f>
        <v>4060</v>
      </c>
      <c r="F319" s="56">
        <f>'Zmiany '!F1536</f>
        <v>0</v>
      </c>
      <c r="G319" s="357">
        <f>'Zmiany '!G1536</f>
        <v>4060</v>
      </c>
    </row>
    <row r="320" spans="1:7" ht="12.75">
      <c r="A320" s="11"/>
      <c r="B320" s="10"/>
      <c r="C320" s="12"/>
      <c r="D320" s="55"/>
      <c r="E320" s="56"/>
      <c r="F320" s="136"/>
      <c r="G320" s="38"/>
    </row>
    <row r="321" spans="1:7" ht="13.5" thickBot="1">
      <c r="A321" s="11"/>
      <c r="B321" s="17">
        <v>92116</v>
      </c>
      <c r="C321" s="19"/>
      <c r="D321" s="83" t="s">
        <v>165</v>
      </c>
      <c r="E321" s="148">
        <f>E322+E324</f>
        <v>36000</v>
      </c>
      <c r="F321" s="196">
        <f>F322+F324</f>
        <v>0</v>
      </c>
      <c r="G321" s="36">
        <f>F321+E321</f>
        <v>36000</v>
      </c>
    </row>
    <row r="322" spans="1:7" ht="12.75">
      <c r="A322" s="11"/>
      <c r="B322" s="10"/>
      <c r="C322" s="12">
        <v>2310</v>
      </c>
      <c r="D322" s="55" t="s">
        <v>231</v>
      </c>
      <c r="E322" s="56">
        <f>'Zmiany '!E1539</f>
        <v>35000</v>
      </c>
      <c r="F322" s="56">
        <f>'Zmiany '!F1539</f>
        <v>0</v>
      </c>
      <c r="G322" s="357">
        <f>'Zmiany '!G1539</f>
        <v>35000</v>
      </c>
    </row>
    <row r="323" spans="1:7" ht="12.75">
      <c r="A323" s="11"/>
      <c r="B323" s="10"/>
      <c r="C323" s="12"/>
      <c r="D323" s="55" t="s">
        <v>233</v>
      </c>
      <c r="E323" s="56"/>
      <c r="F323" s="136"/>
      <c r="G323" s="38"/>
    </row>
    <row r="324" spans="1:7" ht="12.75">
      <c r="A324" s="11"/>
      <c r="B324" s="10"/>
      <c r="C324" s="425">
        <v>2330</v>
      </c>
      <c r="D324" s="171" t="s">
        <v>424</v>
      </c>
      <c r="E324" s="56">
        <f>'Zmiany '!E1541</f>
        <v>1000</v>
      </c>
      <c r="F324" s="56">
        <f>'Zmiany '!F1541</f>
        <v>0</v>
      </c>
      <c r="G324" s="357">
        <f>'Zmiany '!G1541</f>
        <v>1000</v>
      </c>
    </row>
    <row r="325" spans="1:7" ht="12.75">
      <c r="A325" s="11"/>
      <c r="B325" s="10"/>
      <c r="C325" s="425"/>
      <c r="D325" s="171" t="s">
        <v>425</v>
      </c>
      <c r="E325" s="56"/>
      <c r="F325" s="136"/>
      <c r="G325" s="38"/>
    </row>
    <row r="326" spans="1:7" ht="12.75">
      <c r="A326" s="11"/>
      <c r="B326" s="10"/>
      <c r="C326" s="12"/>
      <c r="D326" s="55"/>
      <c r="E326" s="56"/>
      <c r="F326" s="136"/>
      <c r="G326" s="38"/>
    </row>
    <row r="327" spans="1:7" ht="13.5" thickBot="1">
      <c r="A327" s="11"/>
      <c r="B327" s="17">
        <v>92195</v>
      </c>
      <c r="C327" s="19"/>
      <c r="D327" s="83" t="s">
        <v>54</v>
      </c>
      <c r="E327" s="148">
        <f>SUM(E328:E332)</f>
        <v>41075</v>
      </c>
      <c r="F327" s="148">
        <f>SUM(F328:F332)</f>
        <v>0</v>
      </c>
      <c r="G327" s="352">
        <f>SUM(G328:G332)</f>
        <v>41075</v>
      </c>
    </row>
    <row r="328" spans="1:7" ht="12.75">
      <c r="A328" s="11"/>
      <c r="B328" s="10"/>
      <c r="C328" s="10">
        <v>4110</v>
      </c>
      <c r="D328" s="9" t="s">
        <v>31</v>
      </c>
      <c r="E328" s="56">
        <f>'Zmiany '!E1545</f>
        <v>162</v>
      </c>
      <c r="F328" s="56">
        <f>'Zmiany '!F1545</f>
        <v>0</v>
      </c>
      <c r="G328" s="56">
        <f>'Zmiany '!G1545</f>
        <v>162</v>
      </c>
    </row>
    <row r="329" spans="1:7" ht="12.75">
      <c r="A329" s="11"/>
      <c r="B329" s="10"/>
      <c r="C329" s="10">
        <v>4120</v>
      </c>
      <c r="D329" s="9" t="s">
        <v>32</v>
      </c>
      <c r="E329" s="56">
        <f>'Zmiany '!E1546</f>
        <v>27</v>
      </c>
      <c r="F329" s="56">
        <f>'Zmiany '!F1546</f>
        <v>0</v>
      </c>
      <c r="G329" s="56">
        <f>'Zmiany '!G1546</f>
        <v>27</v>
      </c>
    </row>
    <row r="330" spans="1:7" ht="12.75">
      <c r="A330" s="11"/>
      <c r="B330" s="10"/>
      <c r="C330" s="12">
        <v>4170</v>
      </c>
      <c r="D330" s="55" t="s">
        <v>229</v>
      </c>
      <c r="E330" s="56">
        <f>'Zmiany '!E1547</f>
        <v>7275</v>
      </c>
      <c r="F330" s="56">
        <f>'Zmiany '!F1547</f>
        <v>0</v>
      </c>
      <c r="G330" s="56">
        <f>'Zmiany '!G1547</f>
        <v>7275</v>
      </c>
    </row>
    <row r="331" spans="1:7" ht="12.75">
      <c r="A331" s="11"/>
      <c r="B331" s="10"/>
      <c r="C331" s="12">
        <v>4210</v>
      </c>
      <c r="D331" s="9" t="s">
        <v>33</v>
      </c>
      <c r="E331" s="56">
        <f>'Zmiany '!E1548</f>
        <v>11488</v>
      </c>
      <c r="F331" s="56">
        <f>'Zmiany '!F1548</f>
        <v>0</v>
      </c>
      <c r="G331" s="357">
        <f>'Zmiany '!G1548</f>
        <v>11488</v>
      </c>
    </row>
    <row r="332" spans="1:7" ht="12.75">
      <c r="A332" s="11"/>
      <c r="B332" s="10"/>
      <c r="C332" s="12">
        <v>4300</v>
      </c>
      <c r="D332" s="9" t="s">
        <v>37</v>
      </c>
      <c r="E332" s="56">
        <f>'Zmiany '!E1549</f>
        <v>22123</v>
      </c>
      <c r="F332" s="56">
        <f>'Zmiany '!F1549</f>
        <v>0</v>
      </c>
      <c r="G332" s="357">
        <f>'Zmiany '!G1549</f>
        <v>22123</v>
      </c>
    </row>
    <row r="333" spans="1:7" ht="12.75">
      <c r="A333" s="11"/>
      <c r="B333" s="10"/>
      <c r="C333" s="12"/>
      <c r="D333" s="55"/>
      <c r="E333" s="56"/>
      <c r="F333" s="136"/>
      <c r="G333" s="38"/>
    </row>
    <row r="334" spans="1:7" ht="12.75">
      <c r="A334" s="11"/>
      <c r="B334" s="10"/>
      <c r="C334" s="12"/>
      <c r="D334" s="55"/>
      <c r="E334" s="56"/>
      <c r="F334" s="136"/>
      <c r="G334" s="38"/>
    </row>
    <row r="335" spans="1:7" ht="13.5" thickBot="1">
      <c r="A335" s="39">
        <v>926</v>
      </c>
      <c r="B335" s="27"/>
      <c r="C335" s="92"/>
      <c r="D335" s="100" t="s">
        <v>166</v>
      </c>
      <c r="E335" s="160">
        <f>E340+E336</f>
        <v>100000</v>
      </c>
      <c r="F335" s="160">
        <f>F340+F336</f>
        <v>1256600</v>
      </c>
      <c r="G335" s="160">
        <f>G340+G336</f>
        <v>1356600</v>
      </c>
    </row>
    <row r="336" spans="1:7" ht="12.75">
      <c r="A336" s="94"/>
      <c r="B336" s="390">
        <v>92601</v>
      </c>
      <c r="C336" s="431"/>
      <c r="D336" s="436" t="s">
        <v>457</v>
      </c>
      <c r="E336" s="325">
        <f>E337</f>
        <v>0</v>
      </c>
      <c r="F336" s="325">
        <f>F337</f>
        <v>1256600</v>
      </c>
      <c r="G336" s="325">
        <f>G337</f>
        <v>1256600</v>
      </c>
    </row>
    <row r="337" spans="1:7" ht="12.75">
      <c r="A337" s="94"/>
      <c r="B337" s="388"/>
      <c r="C337" s="412">
        <v>6050</v>
      </c>
      <c r="D337" s="55" t="s">
        <v>43</v>
      </c>
      <c r="E337" s="323">
        <f>'Zmiany '!E1554</f>
        <v>0</v>
      </c>
      <c r="F337" s="323">
        <f>'Zmiany '!F1554</f>
        <v>1256600</v>
      </c>
      <c r="G337" s="323">
        <f>'Zmiany '!G1554</f>
        <v>1256600</v>
      </c>
    </row>
    <row r="338" spans="1:7" ht="12.75">
      <c r="A338" s="94"/>
      <c r="B338" s="388"/>
      <c r="C338" s="412"/>
      <c r="D338" s="413"/>
      <c r="E338" s="323"/>
      <c r="F338" s="479"/>
      <c r="G338" s="414"/>
    </row>
    <row r="339" spans="1:7" ht="12.75">
      <c r="A339" s="94"/>
      <c r="B339" s="388"/>
      <c r="C339" s="412"/>
      <c r="D339" s="413"/>
      <c r="E339" s="323"/>
      <c r="F339" s="479"/>
      <c r="G339" s="414"/>
    </row>
    <row r="340" spans="1:7" ht="13.5" thickBot="1">
      <c r="A340" s="11"/>
      <c r="B340" s="17">
        <v>92605</v>
      </c>
      <c r="C340" s="19"/>
      <c r="D340" s="83" t="s">
        <v>167</v>
      </c>
      <c r="E340" s="148">
        <f>SUM(E341:E345)</f>
        <v>100000</v>
      </c>
      <c r="F340" s="196">
        <f>SUM(F341:F345)</f>
        <v>0</v>
      </c>
      <c r="G340" s="36">
        <f>F340+E340</f>
        <v>100000</v>
      </c>
    </row>
    <row r="341" spans="1:7" ht="12.75">
      <c r="A341" s="11"/>
      <c r="B341" s="10"/>
      <c r="C341" s="88" t="s">
        <v>215</v>
      </c>
      <c r="D341" s="55" t="s">
        <v>216</v>
      </c>
      <c r="E341" s="56">
        <f>'Zmiany '!E1557</f>
        <v>70000</v>
      </c>
      <c r="F341" s="56">
        <f>'Zmiany '!F1557</f>
        <v>0</v>
      </c>
      <c r="G341" s="357">
        <f>'Zmiany '!G1557</f>
        <v>70000</v>
      </c>
    </row>
    <row r="342" spans="1:7" ht="12.75">
      <c r="A342" s="11"/>
      <c r="B342" s="10"/>
      <c r="C342" s="88"/>
      <c r="D342" s="55" t="s">
        <v>218</v>
      </c>
      <c r="E342" s="56"/>
      <c r="F342" s="56"/>
      <c r="G342" s="357"/>
    </row>
    <row r="343" spans="1:7" ht="12.75">
      <c r="A343" s="11"/>
      <c r="B343" s="10"/>
      <c r="C343" s="10">
        <v>3020</v>
      </c>
      <c r="D343" s="9" t="s">
        <v>28</v>
      </c>
      <c r="E343" s="56">
        <f>'Zmiany '!E1559</f>
        <v>10000</v>
      </c>
      <c r="F343" s="56">
        <f>'Zmiany '!F1559</f>
        <v>0</v>
      </c>
      <c r="G343" s="357">
        <f>'Zmiany '!G1559</f>
        <v>10000</v>
      </c>
    </row>
    <row r="344" spans="1:7" ht="12.75">
      <c r="A344" s="11"/>
      <c r="B344" s="10"/>
      <c r="C344" s="10">
        <v>4210</v>
      </c>
      <c r="D344" s="9" t="s">
        <v>33</v>
      </c>
      <c r="E344" s="56">
        <f>'Zmiany '!E1560</f>
        <v>5000</v>
      </c>
      <c r="F344" s="56">
        <f>'Zmiany '!F1560</f>
        <v>0</v>
      </c>
      <c r="G344" s="357">
        <f>'Zmiany '!G1560</f>
        <v>5000</v>
      </c>
    </row>
    <row r="345" spans="1:7" ht="12.75">
      <c r="A345" s="11"/>
      <c r="B345" s="10"/>
      <c r="C345" s="10">
        <v>4300</v>
      </c>
      <c r="D345" s="9" t="s">
        <v>37</v>
      </c>
      <c r="E345" s="56">
        <f>'Zmiany '!E1561</f>
        <v>15000</v>
      </c>
      <c r="F345" s="56">
        <f>'Zmiany '!F1561</f>
        <v>0</v>
      </c>
      <c r="G345" s="357">
        <f>'Zmiany '!G1561</f>
        <v>15000</v>
      </c>
    </row>
    <row r="346" spans="1:7" ht="13.5" thickBot="1">
      <c r="A346" s="84"/>
      <c r="B346" s="83"/>
      <c r="C346" s="83"/>
      <c r="D346" s="83"/>
      <c r="E346" s="148"/>
      <c r="F346" s="197"/>
      <c r="G346" s="47"/>
    </row>
    <row r="347" spans="1:7" ht="12.75">
      <c r="A347" s="65"/>
      <c r="B347" s="65"/>
      <c r="C347" s="65"/>
      <c r="D347" s="65"/>
      <c r="E347" s="65"/>
      <c r="F347" s="65"/>
      <c r="G347" s="65"/>
    </row>
    <row r="348" spans="1:7" ht="12.75">
      <c r="A348" s="65"/>
      <c r="B348" s="65"/>
      <c r="C348" s="65"/>
      <c r="D348" s="65"/>
      <c r="E348" s="65"/>
      <c r="F348" s="65"/>
      <c r="G348" s="65"/>
    </row>
  </sheetData>
  <sheetProtection/>
  <mergeCells count="2">
    <mergeCell ref="A3:G3"/>
    <mergeCell ref="A4:G4"/>
  </mergeCells>
  <printOptions/>
  <pageMargins left="1.15" right="0.7086614173228347" top="0.7480314960629921" bottom="0.7480314960629921" header="0.31496062992125984" footer="0.31496062992125984"/>
  <pageSetup fitToHeight="4" fitToWidth="4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51"/>
  <sheetViews>
    <sheetView zoomScalePageLayoutView="0" workbookViewId="0" topLeftCell="A79">
      <selection activeCell="B31" sqref="B31:F31"/>
    </sheetView>
  </sheetViews>
  <sheetFormatPr defaultColWidth="9.00390625" defaultRowHeight="12.75"/>
  <cols>
    <col min="4" max="4" width="46.875" style="0" customWidth="1"/>
  </cols>
  <sheetData>
    <row r="3" spans="1:9" ht="18" customHeight="1">
      <c r="A3" s="245"/>
      <c r="B3" s="490" t="s">
        <v>324</v>
      </c>
      <c r="C3" s="490"/>
      <c r="D3" s="490"/>
      <c r="E3" s="490"/>
      <c r="F3" s="490"/>
      <c r="G3" s="245"/>
      <c r="H3" s="245"/>
      <c r="I3" s="245"/>
    </row>
    <row r="4" spans="1:9" ht="15">
      <c r="A4" s="120"/>
      <c r="B4" s="491" t="s">
        <v>325</v>
      </c>
      <c r="C4" s="491"/>
      <c r="D4" s="491"/>
      <c r="E4" s="491"/>
      <c r="F4" s="491"/>
      <c r="G4" s="246"/>
      <c r="H4" s="246"/>
      <c r="I4" s="120"/>
    </row>
    <row r="5" spans="1:9" ht="15">
      <c r="A5" s="120"/>
      <c r="B5" s="246"/>
      <c r="C5" s="246"/>
      <c r="D5" s="246" t="s">
        <v>326</v>
      </c>
      <c r="E5" s="246"/>
      <c r="F5" s="246"/>
      <c r="G5" s="246"/>
      <c r="H5" s="120"/>
      <c r="I5" s="120"/>
    </row>
    <row r="7" ht="13.5" thickBot="1"/>
    <row r="8" spans="1:6" ht="13.5" thickBot="1">
      <c r="A8" s="258" t="s">
        <v>108</v>
      </c>
      <c r="B8" s="259"/>
      <c r="C8" s="259"/>
      <c r="D8" s="260" t="s">
        <v>109</v>
      </c>
      <c r="E8" s="261">
        <f>E9</f>
        <v>25000</v>
      </c>
      <c r="F8" s="262">
        <f>F9</f>
        <v>25000</v>
      </c>
    </row>
    <row r="9" spans="1:6" ht="12.75">
      <c r="A9" s="250"/>
      <c r="B9" s="251" t="s">
        <v>110</v>
      </c>
      <c r="C9" s="252"/>
      <c r="D9" s="253" t="s">
        <v>327</v>
      </c>
      <c r="E9" s="254">
        <f>E10</f>
        <v>25000</v>
      </c>
      <c r="F9" s="255">
        <f>SUM(F10:F11)</f>
        <v>25000</v>
      </c>
    </row>
    <row r="10" spans="1:6" ht="12.75">
      <c r="A10" s="250"/>
      <c r="B10" s="152"/>
      <c r="C10" s="256" t="s">
        <v>198</v>
      </c>
      <c r="D10" s="153" t="s">
        <v>328</v>
      </c>
      <c r="E10" s="219">
        <v>25000</v>
      </c>
      <c r="F10" s="257"/>
    </row>
    <row r="11" spans="1:6" ht="12.75">
      <c r="A11" s="250"/>
      <c r="B11" s="152"/>
      <c r="C11" s="256" t="s">
        <v>147</v>
      </c>
      <c r="D11" s="153" t="s">
        <v>37</v>
      </c>
      <c r="E11" s="219"/>
      <c r="F11" s="257">
        <v>25000</v>
      </c>
    </row>
    <row r="12" spans="1:6" ht="12.75">
      <c r="A12" s="263"/>
      <c r="B12" s="152"/>
      <c r="C12" s="152"/>
      <c r="D12" s="153"/>
      <c r="E12" s="219"/>
      <c r="F12" s="257"/>
    </row>
    <row r="13" spans="1:6" ht="13.5" thickBot="1">
      <c r="A13" s="264">
        <v>700</v>
      </c>
      <c r="B13" s="247"/>
      <c r="C13" s="247"/>
      <c r="D13" s="265" t="s">
        <v>20</v>
      </c>
      <c r="E13" s="248">
        <f>E14</f>
        <v>26000</v>
      </c>
      <c r="F13" s="249">
        <f>F14</f>
        <v>26000</v>
      </c>
    </row>
    <row r="14" spans="1:6" ht="12.75">
      <c r="A14" s="263"/>
      <c r="B14" s="266">
        <v>70005</v>
      </c>
      <c r="C14" s="252"/>
      <c r="D14" s="267" t="s">
        <v>21</v>
      </c>
      <c r="E14" s="254">
        <f>E15</f>
        <v>26000</v>
      </c>
      <c r="F14" s="255">
        <f>SUM(F16:F20)</f>
        <v>26000</v>
      </c>
    </row>
    <row r="15" spans="1:6" ht="12.75">
      <c r="A15" s="263"/>
      <c r="B15" s="152"/>
      <c r="C15" s="256" t="s">
        <v>198</v>
      </c>
      <c r="D15" s="153" t="s">
        <v>328</v>
      </c>
      <c r="E15" s="219">
        <v>26000</v>
      </c>
      <c r="F15" s="257"/>
    </row>
    <row r="16" spans="1:6" ht="12.75">
      <c r="A16" s="263"/>
      <c r="B16" s="152"/>
      <c r="C16" s="256" t="s">
        <v>329</v>
      </c>
      <c r="D16" s="153" t="s">
        <v>35</v>
      </c>
      <c r="E16" s="219"/>
      <c r="F16" s="268">
        <v>10000</v>
      </c>
    </row>
    <row r="17" spans="1:6" ht="12.75">
      <c r="A17" s="263"/>
      <c r="B17" s="152"/>
      <c r="C17" s="256" t="s">
        <v>147</v>
      </c>
      <c r="D17" s="153" t="s">
        <v>37</v>
      </c>
      <c r="E17" s="219"/>
      <c r="F17" s="268">
        <v>10000</v>
      </c>
    </row>
    <row r="18" spans="1:6" ht="12.75">
      <c r="A18" s="263"/>
      <c r="B18" s="152"/>
      <c r="C18" s="256" t="s">
        <v>319</v>
      </c>
      <c r="D18" s="153" t="s">
        <v>39</v>
      </c>
      <c r="E18" s="219"/>
      <c r="F18" s="268">
        <v>600</v>
      </c>
    </row>
    <row r="19" spans="1:6" ht="12.75">
      <c r="A19" s="263"/>
      <c r="B19" s="152"/>
      <c r="C19" s="256" t="s">
        <v>154</v>
      </c>
      <c r="D19" s="153" t="s">
        <v>41</v>
      </c>
      <c r="E19" s="219"/>
      <c r="F19" s="268">
        <v>4900</v>
      </c>
    </row>
    <row r="20" spans="1:6" ht="12.75">
      <c r="A20" s="263"/>
      <c r="B20" s="152"/>
      <c r="C20" s="256" t="s">
        <v>306</v>
      </c>
      <c r="D20" s="159" t="s">
        <v>330</v>
      </c>
      <c r="E20" s="219"/>
      <c r="F20" s="268">
        <v>500</v>
      </c>
    </row>
    <row r="21" spans="1:6" ht="12.75">
      <c r="A21" s="263"/>
      <c r="B21" s="152"/>
      <c r="C21" s="256"/>
      <c r="D21" s="153"/>
      <c r="E21" s="219"/>
      <c r="F21" s="257"/>
    </row>
    <row r="22" spans="1:6" ht="13.5" thickBot="1">
      <c r="A22" s="264">
        <v>710</v>
      </c>
      <c r="B22" s="247"/>
      <c r="C22" s="269"/>
      <c r="D22" s="265" t="s">
        <v>127</v>
      </c>
      <c r="E22" s="248">
        <f>E23+E27+E30</f>
        <v>54000</v>
      </c>
      <c r="F22" s="249">
        <f>F23+F27+F30</f>
        <v>54000</v>
      </c>
    </row>
    <row r="23" spans="1:6" ht="12.75">
      <c r="A23" s="263"/>
      <c r="B23" s="266">
        <v>71013</v>
      </c>
      <c r="C23" s="270"/>
      <c r="D23" s="267" t="s">
        <v>128</v>
      </c>
      <c r="E23" s="254">
        <f>E24</f>
        <v>40000</v>
      </c>
      <c r="F23" s="255">
        <f>SUM(F25:F26)</f>
        <v>40000</v>
      </c>
    </row>
    <row r="24" spans="1:6" ht="12.75">
      <c r="A24" s="263"/>
      <c r="B24" s="152"/>
      <c r="C24" s="256" t="s">
        <v>198</v>
      </c>
      <c r="D24" s="153" t="s">
        <v>328</v>
      </c>
      <c r="E24" s="219">
        <v>40000</v>
      </c>
      <c r="F24" s="257"/>
    </row>
    <row r="25" spans="1:6" ht="12.75">
      <c r="A25" s="263"/>
      <c r="B25" s="152"/>
      <c r="C25" s="256" t="s">
        <v>147</v>
      </c>
      <c r="D25" s="153" t="s">
        <v>37</v>
      </c>
      <c r="E25" s="219"/>
      <c r="F25" s="257">
        <v>39500</v>
      </c>
    </row>
    <row r="26" spans="1:6" ht="12.75">
      <c r="A26" s="263"/>
      <c r="B26" s="152"/>
      <c r="C26" s="256" t="s">
        <v>306</v>
      </c>
      <c r="D26" s="159" t="s">
        <v>331</v>
      </c>
      <c r="E26" s="219"/>
      <c r="F26" s="257">
        <v>500</v>
      </c>
    </row>
    <row r="27" spans="1:6" ht="12.75">
      <c r="A27" s="263"/>
      <c r="B27" s="266">
        <v>71014</v>
      </c>
      <c r="C27" s="270"/>
      <c r="D27" s="267" t="s">
        <v>129</v>
      </c>
      <c r="E27" s="254">
        <f>E28</f>
        <v>14000</v>
      </c>
      <c r="F27" s="255">
        <f>SUM(F29)</f>
        <v>14000</v>
      </c>
    </row>
    <row r="28" spans="1:6" ht="12.75">
      <c r="A28" s="263"/>
      <c r="B28" s="152"/>
      <c r="C28" s="256" t="s">
        <v>198</v>
      </c>
      <c r="D28" s="153" t="s">
        <v>328</v>
      </c>
      <c r="E28" s="219">
        <v>14000</v>
      </c>
      <c r="F28" s="257"/>
    </row>
    <row r="29" spans="1:6" ht="13.5" thickBot="1">
      <c r="A29" s="141"/>
      <c r="B29" s="146"/>
      <c r="C29" s="271" t="s">
        <v>147</v>
      </c>
      <c r="D29" s="147" t="s">
        <v>37</v>
      </c>
      <c r="E29" s="272"/>
      <c r="F29" s="273">
        <f>'[1]WYDATKI ukł.wyk.'!F69</f>
        <v>14000</v>
      </c>
    </row>
    <row r="31" spans="2:6" ht="15">
      <c r="B31" s="490" t="s">
        <v>324</v>
      </c>
      <c r="C31" s="490"/>
      <c r="D31" s="490"/>
      <c r="E31" s="490"/>
      <c r="F31" s="490"/>
    </row>
    <row r="32" spans="2:6" ht="15">
      <c r="B32" s="491" t="s">
        <v>325</v>
      </c>
      <c r="C32" s="491"/>
      <c r="D32" s="491"/>
      <c r="E32" s="491"/>
      <c r="F32" s="491"/>
    </row>
    <row r="33" spans="2:6" ht="15">
      <c r="B33" s="246"/>
      <c r="C33" s="246"/>
      <c r="D33" s="246" t="s">
        <v>326</v>
      </c>
      <c r="E33" s="246"/>
      <c r="F33" s="246"/>
    </row>
    <row r="35" ht="13.5" thickBot="1"/>
    <row r="36" spans="1:6" ht="13.5" thickBot="1">
      <c r="A36" s="285">
        <v>710</v>
      </c>
      <c r="B36" s="278"/>
      <c r="C36" s="278"/>
      <c r="D36" s="278" t="s">
        <v>127</v>
      </c>
      <c r="E36" s="278"/>
      <c r="F36" s="279"/>
    </row>
    <row r="37" spans="1:6" ht="12.75">
      <c r="A37" s="263"/>
      <c r="B37" s="266">
        <v>71015</v>
      </c>
      <c r="C37" s="252"/>
      <c r="D37" s="267" t="s">
        <v>130</v>
      </c>
      <c r="E37" s="254">
        <f>SUM(E38:E38)</f>
        <v>208864</v>
      </c>
      <c r="F37" s="255">
        <f>SUM(F39:F53)</f>
        <v>208864</v>
      </c>
    </row>
    <row r="38" spans="1:6" ht="12.75">
      <c r="A38" s="263"/>
      <c r="B38" s="152"/>
      <c r="C38" s="274">
        <v>2110</v>
      </c>
      <c r="D38" s="153" t="s">
        <v>328</v>
      </c>
      <c r="E38" s="219">
        <v>208864</v>
      </c>
      <c r="F38" s="257"/>
    </row>
    <row r="39" spans="1:6" ht="12.75">
      <c r="A39" s="263"/>
      <c r="B39" s="152"/>
      <c r="C39" s="70">
        <v>4010</v>
      </c>
      <c r="D39" s="159" t="s">
        <v>29</v>
      </c>
      <c r="E39" s="219"/>
      <c r="F39" s="257">
        <v>121407</v>
      </c>
    </row>
    <row r="40" spans="1:6" ht="12.75">
      <c r="A40" s="263"/>
      <c r="B40" s="152"/>
      <c r="C40" s="70">
        <v>4040</v>
      </c>
      <c r="D40" s="159" t="s">
        <v>30</v>
      </c>
      <c r="E40" s="219"/>
      <c r="F40" s="257">
        <v>9723</v>
      </c>
    </row>
    <row r="41" spans="1:6" ht="12.75">
      <c r="A41" s="263"/>
      <c r="B41" s="152"/>
      <c r="C41" s="70">
        <v>4110</v>
      </c>
      <c r="D41" s="159" t="s">
        <v>31</v>
      </c>
      <c r="E41" s="219"/>
      <c r="F41" s="257">
        <v>23335</v>
      </c>
    </row>
    <row r="42" spans="1:6" ht="12.75">
      <c r="A42" s="263"/>
      <c r="B42" s="152"/>
      <c r="C42" s="70">
        <v>4120</v>
      </c>
      <c r="D42" s="159" t="s">
        <v>332</v>
      </c>
      <c r="E42" s="219"/>
      <c r="F42" s="257">
        <v>3166</v>
      </c>
    </row>
    <row r="43" spans="1:6" ht="12.75">
      <c r="A43" s="263"/>
      <c r="B43" s="152"/>
      <c r="C43" s="70">
        <v>4170</v>
      </c>
      <c r="D43" s="159" t="s">
        <v>229</v>
      </c>
      <c r="E43" s="219"/>
      <c r="F43" s="257">
        <v>2200</v>
      </c>
    </row>
    <row r="44" spans="1:6" ht="12.75">
      <c r="A44" s="263"/>
      <c r="B44" s="152"/>
      <c r="C44" s="70">
        <v>4210</v>
      </c>
      <c r="D44" s="159" t="s">
        <v>33</v>
      </c>
      <c r="E44" s="219"/>
      <c r="F44" s="257">
        <v>14961</v>
      </c>
    </row>
    <row r="45" spans="1:6" ht="12.75">
      <c r="A45" s="263"/>
      <c r="B45" s="152"/>
      <c r="C45" s="152">
        <v>4270</v>
      </c>
      <c r="D45" s="159" t="s">
        <v>35</v>
      </c>
      <c r="E45" s="219"/>
      <c r="F45" s="257">
        <v>2800</v>
      </c>
    </row>
    <row r="46" spans="1:6" ht="12.75">
      <c r="A46" s="263"/>
      <c r="B46" s="152"/>
      <c r="C46" s="70">
        <v>4280</v>
      </c>
      <c r="D46" s="159" t="s">
        <v>36</v>
      </c>
      <c r="E46" s="219"/>
      <c r="F46" s="257">
        <v>120</v>
      </c>
    </row>
    <row r="47" spans="1:6" ht="12.75">
      <c r="A47" s="263"/>
      <c r="B47" s="152"/>
      <c r="C47" s="275" t="s">
        <v>147</v>
      </c>
      <c r="D47" s="159" t="s">
        <v>37</v>
      </c>
      <c r="E47" s="219"/>
      <c r="F47" s="257">
        <v>7852</v>
      </c>
    </row>
    <row r="48" spans="1:6" ht="12.75">
      <c r="A48" s="263"/>
      <c r="B48" s="152"/>
      <c r="C48" s="152">
        <v>4350</v>
      </c>
      <c r="D48" s="159" t="s">
        <v>283</v>
      </c>
      <c r="E48" s="219"/>
      <c r="F48" s="257">
        <v>1200</v>
      </c>
    </row>
    <row r="49" spans="1:6" ht="12.75">
      <c r="A49" s="263"/>
      <c r="B49" s="152"/>
      <c r="C49" s="152">
        <v>4370</v>
      </c>
      <c r="D49" s="159" t="s">
        <v>333</v>
      </c>
      <c r="E49" s="219"/>
      <c r="F49" s="257">
        <v>6000</v>
      </c>
    </row>
    <row r="50" spans="1:6" ht="12.75">
      <c r="A50" s="263"/>
      <c r="B50" s="152"/>
      <c r="C50" s="152">
        <v>4400</v>
      </c>
      <c r="D50" s="159" t="s">
        <v>295</v>
      </c>
      <c r="E50" s="219"/>
      <c r="F50" s="257">
        <v>6600</v>
      </c>
    </row>
    <row r="51" spans="1:6" ht="12.75">
      <c r="A51" s="263"/>
      <c r="B51" s="152"/>
      <c r="C51" s="152">
        <v>4410</v>
      </c>
      <c r="D51" s="159" t="s">
        <v>38</v>
      </c>
      <c r="E51" s="219"/>
      <c r="F51" s="257">
        <v>3000</v>
      </c>
    </row>
    <row r="52" spans="1:6" ht="12.75">
      <c r="A52" s="263"/>
      <c r="B52" s="152"/>
      <c r="C52" s="275" t="s">
        <v>319</v>
      </c>
      <c r="D52" s="159" t="s">
        <v>39</v>
      </c>
      <c r="E52" s="219"/>
      <c r="F52" s="257">
        <v>3000</v>
      </c>
    </row>
    <row r="53" spans="1:6" ht="13.5" thickBot="1">
      <c r="A53" s="141"/>
      <c r="B53" s="146"/>
      <c r="C53" s="276" t="s">
        <v>334</v>
      </c>
      <c r="D53" s="166" t="s">
        <v>335</v>
      </c>
      <c r="E53" s="272"/>
      <c r="F53" s="273">
        <v>3500</v>
      </c>
    </row>
    <row r="55" ht="13.5" thickBot="1"/>
    <row r="56" spans="1:6" ht="13.5" thickBot="1">
      <c r="A56" s="277">
        <v>750</v>
      </c>
      <c r="B56" s="278"/>
      <c r="C56" s="278"/>
      <c r="D56" s="278" t="s">
        <v>131</v>
      </c>
      <c r="E56" s="278"/>
      <c r="F56" s="279"/>
    </row>
    <row r="57" spans="1:6" ht="12.75">
      <c r="A57" s="23"/>
      <c r="B57" s="280">
        <v>75045</v>
      </c>
      <c r="C57" s="280"/>
      <c r="D57" s="280" t="s">
        <v>136</v>
      </c>
      <c r="E57" s="281">
        <v>17000</v>
      </c>
      <c r="F57" s="282">
        <v>17000</v>
      </c>
    </row>
    <row r="58" spans="1:6" ht="12.75">
      <c r="A58" s="23"/>
      <c r="B58" s="25"/>
      <c r="C58" s="283">
        <v>2110</v>
      </c>
      <c r="D58" s="25" t="s">
        <v>328</v>
      </c>
      <c r="E58" s="46">
        <v>17000</v>
      </c>
      <c r="F58" s="38"/>
    </row>
    <row r="59" spans="1:6" ht="12.75">
      <c r="A59" s="23"/>
      <c r="B59" s="25"/>
      <c r="C59" s="283" t="s">
        <v>336</v>
      </c>
      <c r="D59" s="25" t="s">
        <v>149</v>
      </c>
      <c r="E59" s="46"/>
      <c r="F59" s="38">
        <v>1350</v>
      </c>
    </row>
    <row r="60" spans="1:6" ht="12.75">
      <c r="A60" s="23"/>
      <c r="B60" s="25"/>
      <c r="C60" s="283">
        <v>4110</v>
      </c>
      <c r="D60" s="25" t="s">
        <v>31</v>
      </c>
      <c r="E60" s="46"/>
      <c r="F60" s="38">
        <v>910</v>
      </c>
    </row>
    <row r="61" spans="1:6" ht="12.75">
      <c r="A61" s="23"/>
      <c r="B61" s="25"/>
      <c r="C61" s="283">
        <v>4120</v>
      </c>
      <c r="D61" s="25" t="s">
        <v>332</v>
      </c>
      <c r="E61" s="46"/>
      <c r="F61" s="38">
        <v>140</v>
      </c>
    </row>
    <row r="62" spans="1:6" ht="12.75">
      <c r="A62" s="23"/>
      <c r="B62" s="25"/>
      <c r="C62" s="283">
        <v>4170</v>
      </c>
      <c r="D62" s="25" t="s">
        <v>229</v>
      </c>
      <c r="E62" s="46"/>
      <c r="F62" s="38">
        <v>7000</v>
      </c>
    </row>
    <row r="63" spans="1:6" ht="12.75">
      <c r="A63" s="23"/>
      <c r="B63" s="25"/>
      <c r="C63" s="283">
        <v>4210</v>
      </c>
      <c r="D63" s="25" t="s">
        <v>33</v>
      </c>
      <c r="E63" s="46"/>
      <c r="F63" s="38">
        <v>4350</v>
      </c>
    </row>
    <row r="64" spans="1:6" ht="12.75">
      <c r="A64" s="23"/>
      <c r="B64" s="25"/>
      <c r="C64" s="283" t="s">
        <v>147</v>
      </c>
      <c r="D64" s="25" t="s">
        <v>37</v>
      </c>
      <c r="E64" s="46"/>
      <c r="F64" s="38">
        <v>2300</v>
      </c>
    </row>
    <row r="65" spans="1:6" ht="12.75">
      <c r="A65" s="23"/>
      <c r="B65" s="25"/>
      <c r="C65" s="283">
        <v>4370</v>
      </c>
      <c r="D65" s="25" t="s">
        <v>337</v>
      </c>
      <c r="E65" s="46"/>
      <c r="F65" s="38">
        <v>400</v>
      </c>
    </row>
    <row r="66" spans="1:6" ht="12.75">
      <c r="A66" s="23"/>
      <c r="B66" s="25"/>
      <c r="C66" s="283" t="s">
        <v>338</v>
      </c>
      <c r="D66" s="25" t="s">
        <v>38</v>
      </c>
      <c r="E66" s="46"/>
      <c r="F66" s="38">
        <v>200</v>
      </c>
    </row>
    <row r="67" spans="1:6" ht="12.75">
      <c r="A67" s="23"/>
      <c r="B67" s="25"/>
      <c r="C67" s="283">
        <v>4740</v>
      </c>
      <c r="D67" s="25" t="s">
        <v>339</v>
      </c>
      <c r="E67" s="46"/>
      <c r="F67" s="38">
        <v>200</v>
      </c>
    </row>
    <row r="68" spans="1:6" ht="13.5" thickBot="1">
      <c r="A68" s="113"/>
      <c r="B68" s="35"/>
      <c r="C68" s="284">
        <v>4750</v>
      </c>
      <c r="D68" s="35" t="s">
        <v>340</v>
      </c>
      <c r="E68" s="45"/>
      <c r="F68" s="36">
        <v>150</v>
      </c>
    </row>
    <row r="70" spans="2:6" ht="15">
      <c r="B70" s="490" t="s">
        <v>324</v>
      </c>
      <c r="C70" s="490"/>
      <c r="D70" s="490"/>
      <c r="E70" s="490"/>
      <c r="F70" s="490"/>
    </row>
    <row r="71" spans="2:6" ht="15">
      <c r="B71" s="491" t="s">
        <v>325</v>
      </c>
      <c r="C71" s="491"/>
      <c r="D71" s="491"/>
      <c r="E71" s="491"/>
      <c r="F71" s="491"/>
    </row>
    <row r="72" spans="2:6" ht="15">
      <c r="B72" s="246"/>
      <c r="C72" s="246"/>
      <c r="D72" s="246" t="s">
        <v>326</v>
      </c>
      <c r="E72" s="246"/>
      <c r="F72" s="246"/>
    </row>
    <row r="74" ht="13.5" thickBot="1"/>
    <row r="75" spans="1:6" ht="13.5" thickBot="1">
      <c r="A75" s="296">
        <v>750</v>
      </c>
      <c r="B75" s="259"/>
      <c r="C75" s="259"/>
      <c r="D75" s="297" t="s">
        <v>131</v>
      </c>
      <c r="E75" s="261">
        <f>E76+E96</f>
        <v>0</v>
      </c>
      <c r="F75" s="262">
        <f>F76+F96</f>
        <v>0</v>
      </c>
    </row>
    <row r="76" spans="1:6" ht="12.75">
      <c r="A76" s="263"/>
      <c r="B76" s="266">
        <v>75011</v>
      </c>
      <c r="C76" s="252"/>
      <c r="D76" s="267" t="s">
        <v>132</v>
      </c>
      <c r="E76" s="254">
        <f>E77</f>
        <v>0</v>
      </c>
      <c r="F76" s="255">
        <f>SUM(F78:F95)</f>
        <v>0</v>
      </c>
    </row>
    <row r="77" spans="1:6" ht="12.75">
      <c r="A77" s="263"/>
      <c r="B77" s="152"/>
      <c r="C77" s="152">
        <v>2110</v>
      </c>
      <c r="D77" s="153" t="s">
        <v>328</v>
      </c>
      <c r="E77" s="219"/>
      <c r="F77" s="299"/>
    </row>
    <row r="78" spans="1:6" ht="12.75">
      <c r="A78" s="263"/>
      <c r="B78" s="152"/>
      <c r="C78" s="70">
        <v>3020</v>
      </c>
      <c r="D78" s="293" t="s">
        <v>341</v>
      </c>
      <c r="E78" s="294"/>
      <c r="F78" s="38"/>
    </row>
    <row r="79" spans="1:6" ht="12.75">
      <c r="A79" s="263"/>
      <c r="B79" s="152"/>
      <c r="C79" s="70">
        <v>4010</v>
      </c>
      <c r="D79" s="159" t="s">
        <v>29</v>
      </c>
      <c r="E79" s="219"/>
      <c r="F79" s="38"/>
    </row>
    <row r="80" spans="1:6" ht="12.75">
      <c r="A80" s="263"/>
      <c r="B80" s="152"/>
      <c r="C80" s="70">
        <v>4040</v>
      </c>
      <c r="D80" s="159" t="s">
        <v>30</v>
      </c>
      <c r="E80" s="219"/>
      <c r="F80" s="38"/>
    </row>
    <row r="81" spans="1:6" ht="12.75">
      <c r="A81" s="263"/>
      <c r="B81" s="152"/>
      <c r="C81" s="70">
        <v>4110</v>
      </c>
      <c r="D81" s="159" t="s">
        <v>31</v>
      </c>
      <c r="E81" s="219"/>
      <c r="F81" s="38"/>
    </row>
    <row r="82" spans="1:6" ht="12.75">
      <c r="A82" s="263"/>
      <c r="B82" s="152"/>
      <c r="C82" s="70">
        <v>4120</v>
      </c>
      <c r="D82" s="159" t="s">
        <v>32</v>
      </c>
      <c r="E82" s="219"/>
      <c r="F82" s="38"/>
    </row>
    <row r="83" spans="1:6" ht="12.75">
      <c r="A83" s="263"/>
      <c r="B83" s="152"/>
      <c r="C83" s="70">
        <v>4170</v>
      </c>
      <c r="D83" s="159" t="s">
        <v>229</v>
      </c>
      <c r="E83" s="219"/>
      <c r="F83" s="38"/>
    </row>
    <row r="84" spans="1:6" ht="12.75">
      <c r="A84" s="263"/>
      <c r="B84" s="152"/>
      <c r="C84" s="70">
        <v>4210</v>
      </c>
      <c r="D84" s="159" t="s">
        <v>33</v>
      </c>
      <c r="E84" s="219"/>
      <c r="F84" s="38"/>
    </row>
    <row r="85" spans="1:6" ht="12.75">
      <c r="A85" s="263"/>
      <c r="B85" s="152"/>
      <c r="C85" s="70">
        <v>4260</v>
      </c>
      <c r="D85" s="159" t="s">
        <v>34</v>
      </c>
      <c r="E85" s="219"/>
      <c r="F85" s="38"/>
    </row>
    <row r="86" spans="1:6" ht="12.75">
      <c r="A86" s="263"/>
      <c r="B86" s="152"/>
      <c r="C86" s="70">
        <v>4270</v>
      </c>
      <c r="D86" s="159" t="s">
        <v>35</v>
      </c>
      <c r="E86" s="219"/>
      <c r="F86" s="38"/>
    </row>
    <row r="87" spans="1:6" ht="12.75">
      <c r="A87" s="263"/>
      <c r="B87" s="152"/>
      <c r="C87" s="70">
        <v>4280</v>
      </c>
      <c r="D87" s="159" t="s">
        <v>36</v>
      </c>
      <c r="E87" s="219"/>
      <c r="F87" s="38"/>
    </row>
    <row r="88" spans="1:6" ht="12.75">
      <c r="A88" s="263"/>
      <c r="B88" s="152"/>
      <c r="C88" s="275" t="s">
        <v>147</v>
      </c>
      <c r="D88" s="159" t="s">
        <v>37</v>
      </c>
      <c r="E88" s="219"/>
      <c r="F88" s="38"/>
    </row>
    <row r="89" spans="1:6" ht="12.75">
      <c r="A89" s="263"/>
      <c r="B89" s="152"/>
      <c r="C89" s="275" t="s">
        <v>342</v>
      </c>
      <c r="D89" s="159" t="s">
        <v>283</v>
      </c>
      <c r="E89" s="219"/>
      <c r="F89" s="38"/>
    </row>
    <row r="90" spans="1:6" ht="12.75">
      <c r="A90" s="263"/>
      <c r="B90" s="152"/>
      <c r="C90" s="275" t="s">
        <v>343</v>
      </c>
      <c r="D90" s="159" t="s">
        <v>344</v>
      </c>
      <c r="E90" s="219"/>
      <c r="F90" s="38"/>
    </row>
    <row r="91" spans="1:6" ht="12.75">
      <c r="A91" s="263"/>
      <c r="B91" s="152"/>
      <c r="C91" s="275" t="s">
        <v>338</v>
      </c>
      <c r="D91" s="159" t="s">
        <v>38</v>
      </c>
      <c r="E91" s="219"/>
      <c r="F91" s="38"/>
    </row>
    <row r="92" spans="1:6" ht="12.75">
      <c r="A92" s="263"/>
      <c r="B92" s="152"/>
      <c r="C92" s="275" t="s">
        <v>334</v>
      </c>
      <c r="D92" s="159" t="s">
        <v>335</v>
      </c>
      <c r="E92" s="219"/>
      <c r="F92" s="38"/>
    </row>
    <row r="93" spans="1:6" ht="12.75">
      <c r="A93" s="263"/>
      <c r="B93" s="152"/>
      <c r="C93" s="295" t="s">
        <v>306</v>
      </c>
      <c r="D93" s="153" t="s">
        <v>345</v>
      </c>
      <c r="E93" s="219"/>
      <c r="F93" s="38"/>
    </row>
    <row r="94" spans="1:6" ht="12.75">
      <c r="A94" s="263"/>
      <c r="B94" s="152"/>
      <c r="C94" s="295" t="s">
        <v>346</v>
      </c>
      <c r="D94" s="153" t="s">
        <v>347</v>
      </c>
      <c r="E94" s="219"/>
      <c r="F94" s="38"/>
    </row>
    <row r="95" spans="1:6" ht="13.5" thickBot="1">
      <c r="A95" s="141"/>
      <c r="B95" s="146"/>
      <c r="C95" s="298" t="s">
        <v>348</v>
      </c>
      <c r="D95" s="147" t="s">
        <v>340</v>
      </c>
      <c r="E95" s="272"/>
      <c r="F95" s="36"/>
    </row>
    <row r="97" spans="2:6" ht="15">
      <c r="B97" s="490" t="s">
        <v>324</v>
      </c>
      <c r="C97" s="490"/>
      <c r="D97" s="490"/>
      <c r="E97" s="490"/>
      <c r="F97" s="490"/>
    </row>
    <row r="98" spans="2:6" ht="15">
      <c r="B98" s="491" t="s">
        <v>325</v>
      </c>
      <c r="C98" s="491"/>
      <c r="D98" s="491"/>
      <c r="E98" s="491"/>
      <c r="F98" s="491"/>
    </row>
    <row r="99" spans="2:6" ht="15">
      <c r="B99" s="246"/>
      <c r="C99" s="246"/>
      <c r="D99" s="246" t="s">
        <v>326</v>
      </c>
      <c r="E99" s="246"/>
      <c r="F99" s="246"/>
    </row>
    <row r="101" ht="13.5" thickBot="1"/>
    <row r="102" spans="1:6" ht="13.5" thickBot="1">
      <c r="A102" s="296">
        <v>853</v>
      </c>
      <c r="B102" s="259"/>
      <c r="C102" s="259"/>
      <c r="D102" s="297" t="s">
        <v>185</v>
      </c>
      <c r="E102" s="261">
        <f>E103</f>
        <v>0</v>
      </c>
      <c r="F102" s="262">
        <f>F103</f>
        <v>0</v>
      </c>
    </row>
    <row r="103" spans="1:6" ht="12.75">
      <c r="A103" s="263"/>
      <c r="B103" s="266">
        <v>85321</v>
      </c>
      <c r="C103" s="252"/>
      <c r="D103" s="267" t="s">
        <v>265</v>
      </c>
      <c r="E103" s="254">
        <f>E104</f>
        <v>0</v>
      </c>
      <c r="F103" s="255">
        <f>SUM(F105:F122)</f>
        <v>0</v>
      </c>
    </row>
    <row r="104" spans="1:6" ht="12.75">
      <c r="A104" s="263"/>
      <c r="B104" s="152"/>
      <c r="C104" s="152">
        <v>2110</v>
      </c>
      <c r="D104" s="153" t="s">
        <v>328</v>
      </c>
      <c r="E104" s="219"/>
      <c r="F104" s="257"/>
    </row>
    <row r="105" spans="1:6" ht="12.75">
      <c r="A105" s="263"/>
      <c r="B105" s="152"/>
      <c r="C105" s="70">
        <v>4010</v>
      </c>
      <c r="D105" s="159" t="s">
        <v>29</v>
      </c>
      <c r="E105" s="219"/>
      <c r="F105" s="257"/>
    </row>
    <row r="106" spans="1:6" ht="12.75">
      <c r="A106" s="263"/>
      <c r="B106" s="152"/>
      <c r="C106" s="70">
        <v>4040</v>
      </c>
      <c r="D106" s="159" t="s">
        <v>30</v>
      </c>
      <c r="E106" s="219"/>
      <c r="F106" s="257"/>
    </row>
    <row r="107" spans="1:6" ht="12.75">
      <c r="A107" s="263"/>
      <c r="B107" s="152"/>
      <c r="C107" s="70">
        <v>4110</v>
      </c>
      <c r="D107" s="159" t="s">
        <v>31</v>
      </c>
      <c r="E107" s="219"/>
      <c r="F107" s="257"/>
    </row>
    <row r="108" spans="1:6" ht="12.75">
      <c r="A108" s="263"/>
      <c r="B108" s="152"/>
      <c r="C108" s="70">
        <v>4120</v>
      </c>
      <c r="D108" s="159" t="s">
        <v>332</v>
      </c>
      <c r="E108" s="219"/>
      <c r="F108" s="257"/>
    </row>
    <row r="109" spans="1:6" ht="12.75">
      <c r="A109" s="263"/>
      <c r="B109" s="152"/>
      <c r="C109" s="70">
        <v>4170</v>
      </c>
      <c r="D109" s="159" t="s">
        <v>229</v>
      </c>
      <c r="E109" s="219"/>
      <c r="F109" s="257"/>
    </row>
    <row r="110" spans="1:6" ht="12.75">
      <c r="A110" s="263"/>
      <c r="B110" s="152"/>
      <c r="C110" s="70">
        <v>4210</v>
      </c>
      <c r="D110" s="159" t="s">
        <v>33</v>
      </c>
      <c r="E110" s="219"/>
      <c r="F110" s="257"/>
    </row>
    <row r="111" spans="1:6" ht="12.75">
      <c r="A111" s="263"/>
      <c r="B111" s="152"/>
      <c r="C111" s="70">
        <v>4260</v>
      </c>
      <c r="D111" s="159" t="s">
        <v>34</v>
      </c>
      <c r="E111" s="219"/>
      <c r="F111" s="257"/>
    </row>
    <row r="112" spans="1:6" ht="12.75">
      <c r="A112" s="263"/>
      <c r="B112" s="152"/>
      <c r="C112" s="70">
        <v>4270</v>
      </c>
      <c r="D112" s="159" t="s">
        <v>35</v>
      </c>
      <c r="E112" s="219"/>
      <c r="F112" s="257"/>
    </row>
    <row r="113" spans="1:6" ht="12.75">
      <c r="A113" s="263"/>
      <c r="B113" s="152"/>
      <c r="C113" s="70">
        <v>4280</v>
      </c>
      <c r="D113" s="159" t="s">
        <v>36</v>
      </c>
      <c r="E113" s="219"/>
      <c r="F113" s="257"/>
    </row>
    <row r="114" spans="1:6" ht="12.75">
      <c r="A114" s="263"/>
      <c r="B114" s="152"/>
      <c r="C114" s="275" t="s">
        <v>147</v>
      </c>
      <c r="D114" s="159" t="s">
        <v>37</v>
      </c>
      <c r="E114" s="219"/>
      <c r="F114" s="257"/>
    </row>
    <row r="115" spans="1:6" ht="12.75">
      <c r="A115" s="263"/>
      <c r="B115" s="152"/>
      <c r="C115" s="152">
        <v>4370</v>
      </c>
      <c r="D115" s="159" t="s">
        <v>344</v>
      </c>
      <c r="E115" s="219"/>
      <c r="F115" s="257"/>
    </row>
    <row r="116" spans="1:6" ht="12.75">
      <c r="A116" s="263"/>
      <c r="B116" s="152"/>
      <c r="C116" s="70">
        <v>4410</v>
      </c>
      <c r="D116" s="159" t="s">
        <v>38</v>
      </c>
      <c r="E116" s="219"/>
      <c r="F116" s="257"/>
    </row>
    <row r="117" spans="1:6" ht="12.75">
      <c r="A117" s="263"/>
      <c r="B117" s="152"/>
      <c r="C117" s="152">
        <v>4430</v>
      </c>
      <c r="D117" s="159" t="s">
        <v>39</v>
      </c>
      <c r="E117" s="219"/>
      <c r="F117" s="257"/>
    </row>
    <row r="118" spans="1:6" ht="12.75">
      <c r="A118" s="263"/>
      <c r="B118" s="152"/>
      <c r="C118" s="275" t="s">
        <v>334</v>
      </c>
      <c r="D118" s="159" t="s">
        <v>335</v>
      </c>
      <c r="E118" s="219"/>
      <c r="F118" s="257"/>
    </row>
    <row r="119" spans="1:6" ht="12.75">
      <c r="A119" s="263"/>
      <c r="B119" s="152"/>
      <c r="C119" s="275" t="s">
        <v>154</v>
      </c>
      <c r="D119" s="159" t="s">
        <v>41</v>
      </c>
      <c r="E119" s="219"/>
      <c r="F119" s="257"/>
    </row>
    <row r="120" spans="1:6" ht="12.75">
      <c r="A120" s="263"/>
      <c r="B120" s="152"/>
      <c r="C120" s="152">
        <v>4700</v>
      </c>
      <c r="D120" s="159" t="s">
        <v>330</v>
      </c>
      <c r="E120" s="219"/>
      <c r="F120" s="257"/>
    </row>
    <row r="121" spans="1:6" ht="12.75">
      <c r="A121" s="263"/>
      <c r="B121" s="152"/>
      <c r="C121" s="152">
        <v>4740</v>
      </c>
      <c r="D121" s="159" t="s">
        <v>349</v>
      </c>
      <c r="E121" s="219"/>
      <c r="F121" s="257"/>
    </row>
    <row r="122" spans="1:6" ht="12.75">
      <c r="A122" s="263"/>
      <c r="B122" s="152"/>
      <c r="C122" s="152">
        <v>4750</v>
      </c>
      <c r="D122" s="159" t="s">
        <v>340</v>
      </c>
      <c r="E122" s="219"/>
      <c r="F122" s="257"/>
    </row>
    <row r="123" spans="1:6" ht="13.5" thickBot="1">
      <c r="A123" s="141"/>
      <c r="B123" s="146"/>
      <c r="C123" s="300"/>
      <c r="D123" s="166"/>
      <c r="E123" s="272"/>
      <c r="F123" s="273"/>
    </row>
    <row r="126" spans="2:6" ht="15">
      <c r="B126" s="490" t="s">
        <v>324</v>
      </c>
      <c r="C126" s="490"/>
      <c r="D126" s="490"/>
      <c r="E126" s="490"/>
      <c r="F126" s="490"/>
    </row>
    <row r="127" spans="2:6" ht="15">
      <c r="B127" s="491" t="s">
        <v>325</v>
      </c>
      <c r="C127" s="491"/>
      <c r="D127" s="491"/>
      <c r="E127" s="491"/>
      <c r="F127" s="491"/>
    </row>
    <row r="128" spans="2:6" ht="15">
      <c r="B128" s="246"/>
      <c r="C128" s="246"/>
      <c r="D128" s="246" t="s">
        <v>326</v>
      </c>
      <c r="E128" s="246"/>
      <c r="F128" s="246"/>
    </row>
    <row r="129" ht="13.5" thickBot="1"/>
    <row r="130" spans="1:6" ht="13.5" thickBot="1">
      <c r="A130" s="296">
        <v>852</v>
      </c>
      <c r="B130" s="259"/>
      <c r="C130" s="259"/>
      <c r="D130" s="297" t="s">
        <v>186</v>
      </c>
      <c r="E130" s="306">
        <f>E131</f>
        <v>0</v>
      </c>
      <c r="F130" s="262">
        <f>F131</f>
        <v>0</v>
      </c>
    </row>
    <row r="131" spans="1:6" ht="12.75">
      <c r="A131" s="263"/>
      <c r="B131" s="301">
        <v>85203</v>
      </c>
      <c r="C131" s="302"/>
      <c r="D131" s="303" t="s">
        <v>223</v>
      </c>
      <c r="E131" s="304">
        <f>E132</f>
        <v>0</v>
      </c>
      <c r="F131" s="305">
        <f>SUM(F133:F151)</f>
        <v>0</v>
      </c>
    </row>
    <row r="132" spans="1:6" ht="12.75">
      <c r="A132" s="263"/>
      <c r="B132" s="152"/>
      <c r="C132" s="152">
        <v>2110</v>
      </c>
      <c r="D132" s="159" t="s">
        <v>328</v>
      </c>
      <c r="E132" s="219"/>
      <c r="F132" s="257"/>
    </row>
    <row r="133" spans="1:6" ht="12.75">
      <c r="A133" s="263"/>
      <c r="B133" s="152"/>
      <c r="C133" s="152">
        <v>3020</v>
      </c>
      <c r="D133" s="159" t="s">
        <v>341</v>
      </c>
      <c r="E133" s="219"/>
      <c r="F133" s="257"/>
    </row>
    <row r="134" spans="1:6" ht="12.75">
      <c r="A134" s="263"/>
      <c r="B134" s="152"/>
      <c r="C134" s="152">
        <v>4010</v>
      </c>
      <c r="D134" s="159" t="s">
        <v>29</v>
      </c>
      <c r="E134" s="219"/>
      <c r="F134" s="257"/>
    </row>
    <row r="135" spans="1:6" ht="12.75">
      <c r="A135" s="263"/>
      <c r="B135" s="152"/>
      <c r="C135" s="152">
        <v>4040</v>
      </c>
      <c r="D135" s="159" t="s">
        <v>172</v>
      </c>
      <c r="E135" s="219"/>
      <c r="F135" s="257"/>
    </row>
    <row r="136" spans="1:6" ht="12.75">
      <c r="A136" s="263"/>
      <c r="B136" s="152"/>
      <c r="C136" s="152">
        <v>4110</v>
      </c>
      <c r="D136" s="159" t="s">
        <v>31</v>
      </c>
      <c r="E136" s="219"/>
      <c r="F136" s="257"/>
    </row>
    <row r="137" spans="1:6" ht="12.75">
      <c r="A137" s="263"/>
      <c r="B137" s="152"/>
      <c r="C137" s="152">
        <v>4120</v>
      </c>
      <c r="D137" s="159" t="s">
        <v>32</v>
      </c>
      <c r="E137" s="219"/>
      <c r="F137" s="257"/>
    </row>
    <row r="138" spans="1:6" ht="12.75">
      <c r="A138" s="263"/>
      <c r="B138" s="152"/>
      <c r="C138" s="152">
        <v>4210</v>
      </c>
      <c r="D138" s="159" t="s">
        <v>33</v>
      </c>
      <c r="E138" s="219"/>
      <c r="F138" s="257"/>
    </row>
    <row r="139" spans="1:6" ht="12.75">
      <c r="A139" s="263"/>
      <c r="B139" s="152"/>
      <c r="C139" s="152">
        <v>4220</v>
      </c>
      <c r="D139" s="159" t="s">
        <v>67</v>
      </c>
      <c r="E139" s="219"/>
      <c r="F139" s="257"/>
    </row>
    <row r="140" spans="1:6" ht="12.75">
      <c r="A140" s="263"/>
      <c r="B140" s="152"/>
      <c r="C140" s="152">
        <v>4230</v>
      </c>
      <c r="D140" s="159" t="s">
        <v>350</v>
      </c>
      <c r="E140" s="219"/>
      <c r="F140" s="257"/>
    </row>
    <row r="141" spans="1:6" ht="12.75">
      <c r="A141" s="263"/>
      <c r="B141" s="152"/>
      <c r="C141" s="152">
        <v>4260</v>
      </c>
      <c r="D141" s="159" t="s">
        <v>34</v>
      </c>
      <c r="E141" s="219"/>
      <c r="F141" s="257"/>
    </row>
    <row r="142" spans="1:6" ht="12.75">
      <c r="A142" s="263"/>
      <c r="B142" s="152"/>
      <c r="C142" s="152">
        <v>4270</v>
      </c>
      <c r="D142" s="159" t="s">
        <v>35</v>
      </c>
      <c r="E142" s="219"/>
      <c r="F142" s="257"/>
    </row>
    <row r="143" spans="1:6" ht="12.75">
      <c r="A143" s="263"/>
      <c r="B143" s="152"/>
      <c r="C143" s="152">
        <v>4280</v>
      </c>
      <c r="D143" s="159" t="s">
        <v>36</v>
      </c>
      <c r="E143" s="219"/>
      <c r="F143" s="257"/>
    </row>
    <row r="144" spans="1:6" ht="12.75">
      <c r="A144" s="263"/>
      <c r="B144" s="152"/>
      <c r="C144" s="152">
        <v>4300</v>
      </c>
      <c r="D144" s="159" t="s">
        <v>37</v>
      </c>
      <c r="E144" s="219"/>
      <c r="F144" s="257"/>
    </row>
    <row r="145" spans="1:6" ht="12.75">
      <c r="A145" s="263"/>
      <c r="B145" s="152"/>
      <c r="C145" s="152">
        <v>4360</v>
      </c>
      <c r="D145" s="159" t="s">
        <v>351</v>
      </c>
      <c r="E145" s="219"/>
      <c r="F145" s="257"/>
    </row>
    <row r="146" spans="1:6" ht="12.75">
      <c r="A146" s="263"/>
      <c r="B146" s="152"/>
      <c r="C146" s="152">
        <v>4370</v>
      </c>
      <c r="D146" s="159" t="s">
        <v>352</v>
      </c>
      <c r="E146" s="219"/>
      <c r="F146" s="257"/>
    </row>
    <row r="147" spans="1:6" ht="12.75">
      <c r="A147" s="263"/>
      <c r="B147" s="152"/>
      <c r="C147" s="152">
        <v>4410</v>
      </c>
      <c r="D147" s="159" t="s">
        <v>38</v>
      </c>
      <c r="E147" s="219"/>
      <c r="F147" s="257"/>
    </row>
    <row r="148" spans="1:6" ht="12.75">
      <c r="A148" s="263"/>
      <c r="B148" s="152"/>
      <c r="C148" s="152">
        <v>4430</v>
      </c>
      <c r="D148" s="159" t="s">
        <v>39</v>
      </c>
      <c r="E148" s="219"/>
      <c r="F148" s="257"/>
    </row>
    <row r="149" spans="1:6" ht="12.75">
      <c r="A149" s="263"/>
      <c r="B149" s="152"/>
      <c r="C149" s="152">
        <v>4440</v>
      </c>
      <c r="D149" s="159" t="s">
        <v>40</v>
      </c>
      <c r="E149" s="219"/>
      <c r="F149" s="257"/>
    </row>
    <row r="150" spans="1:6" ht="12.75">
      <c r="A150" s="263"/>
      <c r="B150" s="152"/>
      <c r="C150" s="152">
        <v>4700</v>
      </c>
      <c r="D150" s="159" t="s">
        <v>330</v>
      </c>
      <c r="E150" s="219"/>
      <c r="F150" s="257"/>
    </row>
    <row r="151" spans="1:6" ht="13.5" thickBot="1">
      <c r="A151" s="141"/>
      <c r="B151" s="146"/>
      <c r="C151" s="146">
        <v>4740</v>
      </c>
      <c r="D151" s="166" t="s">
        <v>349</v>
      </c>
      <c r="E151" s="272"/>
      <c r="F151" s="273"/>
    </row>
  </sheetData>
  <sheetProtection/>
  <mergeCells count="10">
    <mergeCell ref="B97:F97"/>
    <mergeCell ref="B98:F98"/>
    <mergeCell ref="B126:F126"/>
    <mergeCell ref="B127:F127"/>
    <mergeCell ref="B3:F3"/>
    <mergeCell ref="B4:F4"/>
    <mergeCell ref="B70:F70"/>
    <mergeCell ref="B71:F71"/>
    <mergeCell ref="B31:F31"/>
    <mergeCell ref="B32:F32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ul.Kosynierów Gdyńskich 24a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ELBLĄGU</dc:creator>
  <cp:keywords/>
  <dc:description/>
  <cp:lastModifiedBy>Nazwa użytkownika</cp:lastModifiedBy>
  <cp:lastPrinted>2008-10-24T06:36:28Z</cp:lastPrinted>
  <dcterms:created xsi:type="dcterms:W3CDTF">2003-08-12T06:06:46Z</dcterms:created>
  <dcterms:modified xsi:type="dcterms:W3CDTF">2008-12-05T12:22:26Z</dcterms:modified>
  <cp:category/>
  <cp:version/>
  <cp:contentType/>
  <cp:contentStatus/>
</cp:coreProperties>
</file>